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Glossary" sheetId="2" state="visible" r:id="rId2"/>
    <sheet xmlns:r="http://schemas.openxmlformats.org/officeDocument/2006/relationships" name="Sources" sheetId="3" state="visible" r:id="rId3"/>
    <sheet xmlns:r="http://schemas.openxmlformats.org/officeDocument/2006/relationships" name="Assumptions" sheetId="4" state="visible" r:id="rId4"/>
    <sheet xmlns:r="http://schemas.openxmlformats.org/officeDocument/2006/relationships" name="CAPEX" sheetId="5" state="visible" r:id="rId5"/>
    <sheet xmlns:r="http://schemas.openxmlformats.org/officeDocument/2006/relationships" name="OPEX" sheetId="6" state="visible" r:id="rId6"/>
    <sheet xmlns:r="http://schemas.openxmlformats.org/officeDocument/2006/relationships" name="Logistics" sheetId="7" state="visible" r:id="rId7"/>
    <sheet xmlns:r="http://schemas.openxmlformats.org/officeDocument/2006/relationships" name="Crops" sheetId="8" state="visible" r:id="rId8"/>
    <sheet xmlns:r="http://schemas.openxmlformats.org/officeDocument/2006/relationships" name="Per-Plant-Site" sheetId="9" state="visible" r:id="rId9"/>
    <sheet xmlns:r="http://schemas.openxmlformats.org/officeDocument/2006/relationships" name="Stages" sheetId="10" state="visible" r:id="rId10"/>
    <sheet xmlns:r="http://schemas.openxmlformats.org/officeDocument/2006/relationships" name="Sensitivity" sheetId="11" state="visible" r:id="rId11"/>
    <sheet xmlns:r="http://schemas.openxmlformats.org/officeDocument/2006/relationships" name="Funding" sheetId="12" state="visible" r:id="rId12"/>
    <sheet xmlns:r="http://schemas.openxmlformats.org/officeDocument/2006/relationships" name="Summary" sheetId="13" state="visible" r:id="rId13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2">
    <numFmt numFmtId="164" formatCode="0.0%"/>
    <numFmt numFmtId="165" formatCode="0.0"/>
  </numFmts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1"/>
      <family val="0"/>
      <b val="1"/>
      <color rgb="FF124129"/>
      <sz val="14"/>
    </font>
    <font>
      <name val="Calibri"/>
      <charset val="1"/>
      <family val="0"/>
      <i val="1"/>
      <color rgb="FF545454"/>
      <sz val="11"/>
    </font>
    <font>
      <name val="Calibri"/>
      <charset val="1"/>
      <family val="0"/>
      <b val="1"/>
      <color rgb="FFFFFFFF"/>
      <sz val="11"/>
    </font>
    <font>
      <name val="Calibri"/>
      <charset val="1"/>
      <family val="0"/>
      <b val="1"/>
      <color rgb="FF000000"/>
      <sz val="11"/>
    </font>
    <font>
      <name val="Calibri"/>
      <charset val="1"/>
      <family val="0"/>
      <color rgb="FF1D4ED8"/>
      <sz val="11"/>
    </font>
    <font>
      <name val="Calibri"/>
      <charset val="1"/>
      <family val="0"/>
      <b val="1"/>
      <color rgb="FFFFFFFF"/>
      <sz val="10"/>
    </font>
    <font>
      <name val="Calibri"/>
      <charset val="1"/>
      <family val="0"/>
      <sz val="10"/>
    </font>
    <font>
      <name val="Calibri"/>
      <charset val="1"/>
      <family val="0"/>
      <b val="1"/>
      <color rgb="FFFFFFFF"/>
      <sz val="12"/>
    </font>
    <font>
      <name val="Calibri"/>
      <b val="1"/>
      <color rgb="FF124129"/>
      <sz val="14"/>
    </font>
    <font>
      <name val="Calibri"/>
      <color rgb="FF545454"/>
      <sz val="11"/>
    </font>
    <font>
      <name val="Calibri"/>
      <b val="1"/>
      <color rgb="FFFFFFFF"/>
      <sz val="11"/>
    </font>
    <font>
      <name val="Calibri"/>
      <b val="1"/>
      <color rgb="FFFFFFFF"/>
      <sz val="10"/>
    </font>
    <font>
      <name val="Calibri"/>
      <sz val="11"/>
    </font>
    <font>
      <name val="Calibri"/>
      <i val="1"/>
      <color rgb="FF545454"/>
      <sz val="9"/>
    </font>
    <font>
      <name val="Calibri"/>
      <b val="1"/>
      <color rgb="FF000000"/>
      <sz val="11"/>
    </font>
  </fonts>
  <fills count="9">
    <fill>
      <patternFill/>
    </fill>
    <fill>
      <patternFill patternType="gray125"/>
    </fill>
    <fill>
      <patternFill patternType="solid">
        <fgColor rgb="FF124129"/>
        <bgColor rgb="FF333333"/>
      </patternFill>
    </fill>
    <fill>
      <patternFill patternType="solid">
        <fgColor rgb="FFEAD9A6"/>
        <bgColor rgb="FFD1D5DB"/>
      </patternFill>
    </fill>
    <fill>
      <patternFill patternType="solid">
        <fgColor rgb="FFFFE9D6"/>
        <bgColor rgb="FFFFF7ED"/>
      </patternFill>
    </fill>
    <fill>
      <patternFill patternType="solid">
        <fgColor rgb="FFE5EDE5"/>
        <bgColor rgb="FFECFDF5"/>
      </patternFill>
    </fill>
    <fill>
      <patternFill patternType="solid">
        <fgColor rgb="FFFFF7ED"/>
        <bgColor rgb="FFFFFFFF"/>
      </patternFill>
    </fill>
    <fill>
      <patternFill patternType="solid">
        <fgColor rgb="FFECFDF5"/>
        <bgColor rgb="FFFFFFFF"/>
      </patternFill>
    </fill>
    <fill>
      <patternFill patternType="solid">
        <fgColor rgb="FF124129"/>
      </patternFill>
    </fill>
  </fills>
  <borders count="6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/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87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left" vertical="top" wrapText="1"/>
    </xf>
    <xf numFmtId="0" fontId="6" fillId="2" borderId="0" applyAlignment="1" pivotButton="0" quotePrefix="0" xfId="0">
      <alignment horizontal="left" vertical="center"/>
    </xf>
    <xf numFmtId="0" fontId="7" fillId="3" borderId="1" applyAlignment="1" pivotButton="0" quotePrefix="0" xfId="0">
      <alignment horizontal="left" vertical="top" wrapText="1"/>
    </xf>
    <xf numFmtId="0" fontId="0" fillId="3" borderId="1" applyAlignment="1" pivotButton="0" quotePrefix="0" xfId="0">
      <alignment horizontal="left" vertical="top" wrapText="1"/>
    </xf>
    <xf numFmtId="0" fontId="7" fillId="4" borderId="1" applyAlignment="1" pivotButton="0" quotePrefix="0" xfId="0">
      <alignment horizontal="left" vertical="top" wrapText="1"/>
    </xf>
    <xf numFmtId="0" fontId="0" fillId="4" borderId="1" applyAlignment="1" pivotButton="0" quotePrefix="0" xfId="0">
      <alignment horizontal="left" vertical="top" wrapText="1"/>
    </xf>
    <xf numFmtId="0" fontId="7" fillId="5" borderId="1" applyAlignment="1" pivotButton="0" quotePrefix="0" xfId="0">
      <alignment horizontal="left" vertical="top" wrapText="1"/>
    </xf>
    <xf numFmtId="0" fontId="0" fillId="5" borderId="1" applyAlignment="1" pivotButton="0" quotePrefix="0" xfId="0">
      <alignment horizontal="left" vertical="top" wrapText="1"/>
    </xf>
    <xf numFmtId="0" fontId="7" fillId="2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left" vertical="top" wrapText="1"/>
    </xf>
    <xf numFmtId="0" fontId="0" fillId="0" borderId="0" applyAlignment="1" pivotButton="0" quotePrefix="0" xfId="0">
      <alignment horizontal="left" vertical="top" wrapText="1"/>
    </xf>
    <xf numFmtId="0" fontId="7" fillId="2" borderId="0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left" vertical="top" wrapText="1"/>
    </xf>
    <xf numFmtId="0" fontId="8" fillId="0" borderId="0" applyAlignment="1" pivotButton="0" quotePrefix="0" xfId="0">
      <alignment horizontal="right" vertical="top" wrapText="1"/>
    </xf>
    <xf numFmtId="0" fontId="0" fillId="0" borderId="0" applyAlignment="1" pivotButton="0" quotePrefix="0" xfId="0">
      <alignment horizontal="center" vertical="top" wrapText="1"/>
    </xf>
    <xf numFmtId="0" fontId="0" fillId="3" borderId="0" applyAlignment="1" pivotButton="0" quotePrefix="0" xfId="0">
      <alignment horizontal="left" vertical="top" wrapText="1"/>
    </xf>
    <xf numFmtId="0" fontId="8" fillId="3" borderId="0" applyAlignment="1" pivotButton="0" quotePrefix="0" xfId="0">
      <alignment horizontal="right" vertical="top" wrapText="1"/>
    </xf>
    <xf numFmtId="0" fontId="0" fillId="3" borderId="0" applyAlignment="1" pivotButton="0" quotePrefix="0" xfId="0">
      <alignment horizontal="center" vertical="top" wrapText="1"/>
    </xf>
    <xf numFmtId="0" fontId="9" fillId="2" borderId="0" applyAlignment="1" pivotButton="0" quotePrefix="0" xfId="0">
      <alignment horizontal="left" vertical="top" wrapText="1"/>
    </xf>
    <xf numFmtId="0" fontId="7" fillId="6" borderId="1" applyAlignment="1" pivotButton="0" quotePrefix="0" xfId="0">
      <alignment horizontal="left" vertical="top" wrapText="1"/>
    </xf>
    <xf numFmtId="0" fontId="7" fillId="7" borderId="1" applyAlignment="1" pivotButton="0" quotePrefix="0" xfId="0">
      <alignment horizontal="left" vertical="top" wrapText="1"/>
    </xf>
    <xf numFmtId="0" fontId="7" fillId="0" borderId="1" applyAlignment="1" pivotButton="0" quotePrefix="0" xfId="0">
      <alignment horizontal="left" vertical="top" wrapText="1"/>
    </xf>
    <xf numFmtId="0" fontId="7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left" vertical="top" wrapText="1"/>
    </xf>
    <xf numFmtId="0" fontId="0" fillId="6" borderId="1" applyAlignment="1" pivotButton="0" quotePrefix="0" xfId="0">
      <alignment horizontal="center" vertical="top" wrapText="1"/>
    </xf>
    <xf numFmtId="0" fontId="0" fillId="7" borderId="1" applyAlignment="1" pivotButton="0" quotePrefix="0" xfId="0">
      <alignment horizontal="center" vertical="top" wrapText="1"/>
    </xf>
    <xf numFmtId="0" fontId="10" fillId="0" borderId="1" applyAlignment="1" pivotButton="0" quotePrefix="0" xfId="0">
      <alignment horizontal="left" vertical="top" wrapText="1"/>
    </xf>
    <xf numFmtId="0" fontId="0" fillId="6" borderId="1" applyAlignment="1" pivotButton="0" quotePrefix="0" xfId="0">
      <alignment horizontal="right" vertical="top" wrapText="1"/>
    </xf>
    <xf numFmtId="0" fontId="0" fillId="7" borderId="1" applyAlignment="1" pivotButton="0" quotePrefix="0" xfId="0">
      <alignment horizontal="right" vertical="top" wrapText="1"/>
    </xf>
    <xf numFmtId="0" fontId="7" fillId="6" borderId="1" applyAlignment="1" pivotButton="0" quotePrefix="0" xfId="0">
      <alignment horizontal="right" vertical="top" wrapText="1"/>
    </xf>
    <xf numFmtId="0" fontId="7" fillId="7" borderId="1" applyAlignment="1" pivotButton="0" quotePrefix="0" xfId="0">
      <alignment horizontal="right" vertical="top" wrapText="1"/>
    </xf>
    <xf numFmtId="0" fontId="7" fillId="3" borderId="1" applyAlignment="1" pivotButton="0" quotePrefix="0" xfId="0">
      <alignment horizontal="right" vertical="top" wrapText="1"/>
    </xf>
    <xf numFmtId="164" fontId="0" fillId="0" borderId="1" applyAlignment="1" pivotButton="0" quotePrefix="0" xfId="0">
      <alignment horizontal="left" vertical="top" wrapText="1"/>
    </xf>
    <xf numFmtId="165" fontId="0" fillId="0" borderId="1" applyAlignment="1" pivotButton="0" quotePrefix="0" xfId="0">
      <alignment horizontal="left" vertical="top" wrapText="1"/>
    </xf>
    <xf numFmtId="0" fontId="11" fillId="2" borderId="0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right" vertical="top" wrapText="1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left" vertical="top" wrapText="1"/>
    </xf>
    <xf numFmtId="0" fontId="6" fillId="2" borderId="0" applyAlignment="1" pivotButton="0" quotePrefix="0" xfId="0">
      <alignment horizontal="left" vertical="center"/>
    </xf>
    <xf numFmtId="0" fontId="7" fillId="3" borderId="1" applyAlignment="1" pivotButton="0" quotePrefix="0" xfId="0">
      <alignment horizontal="left" vertical="top" wrapText="1"/>
    </xf>
    <xf numFmtId="0" fontId="0" fillId="3" borderId="1" applyAlignment="1" pivotButton="0" quotePrefix="0" xfId="0">
      <alignment horizontal="left" vertical="top" wrapText="1"/>
    </xf>
    <xf numFmtId="0" fontId="7" fillId="4" borderId="1" applyAlignment="1" pivotButton="0" quotePrefix="0" xfId="0">
      <alignment horizontal="left" vertical="top" wrapText="1"/>
    </xf>
    <xf numFmtId="0" fontId="0" fillId="4" borderId="1" applyAlignment="1" pivotButton="0" quotePrefix="0" xfId="0">
      <alignment horizontal="left" vertical="top" wrapText="1"/>
    </xf>
    <xf numFmtId="0" fontId="7" fillId="5" borderId="1" applyAlignment="1" pivotButton="0" quotePrefix="0" xfId="0">
      <alignment horizontal="left" vertical="top" wrapText="1"/>
    </xf>
    <xf numFmtId="0" fontId="0" fillId="5" borderId="1" applyAlignment="1" pivotButton="0" quotePrefix="0" xfId="0">
      <alignment horizontal="left" vertical="top" wrapText="1"/>
    </xf>
    <xf numFmtId="0" fontId="7" fillId="2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left" vertical="top" wrapText="1"/>
    </xf>
    <xf numFmtId="0" fontId="0" fillId="0" borderId="0" applyAlignment="1" pivotButton="0" quotePrefix="0" xfId="0">
      <alignment horizontal="left" vertical="top" wrapText="1"/>
    </xf>
    <xf numFmtId="0" fontId="7" fillId="2" borderId="0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left" vertical="top" wrapText="1"/>
    </xf>
    <xf numFmtId="0" fontId="16" fillId="0" borderId="0" applyAlignment="1" pivotButton="0" quotePrefix="0" xfId="0">
      <alignment vertical="top" wrapText="1"/>
    </xf>
    <xf numFmtId="0" fontId="8" fillId="0" borderId="0" applyAlignment="1" pivotButton="0" quotePrefix="0" xfId="0">
      <alignment horizontal="right" vertical="top" wrapText="1"/>
    </xf>
    <xf numFmtId="0" fontId="0" fillId="0" borderId="0" applyAlignment="1" pivotButton="0" quotePrefix="0" xfId="0">
      <alignment horizontal="center" vertical="top" wrapText="1"/>
    </xf>
    <xf numFmtId="0" fontId="0" fillId="3" borderId="0" applyAlignment="1" pivotButton="0" quotePrefix="0" xfId="0">
      <alignment horizontal="left" vertical="top" wrapText="1"/>
    </xf>
    <xf numFmtId="0" fontId="8" fillId="3" borderId="0" applyAlignment="1" pivotButton="0" quotePrefix="0" xfId="0">
      <alignment horizontal="right" vertical="top" wrapText="1"/>
    </xf>
    <xf numFmtId="0" fontId="0" fillId="3" borderId="0" applyAlignment="1" pivotButton="0" quotePrefix="0" xfId="0">
      <alignment horizontal="center" vertical="top" wrapText="1"/>
    </xf>
    <xf numFmtId="0" fontId="9" fillId="2" borderId="0" applyAlignment="1" pivotButton="0" quotePrefix="0" xfId="0">
      <alignment horizontal="left" vertical="top" wrapText="1"/>
    </xf>
    <xf numFmtId="0" fontId="7" fillId="6" borderId="1" applyAlignment="1" pivotButton="0" quotePrefix="0" xfId="0">
      <alignment horizontal="left" vertical="top" wrapText="1"/>
    </xf>
    <xf numFmtId="0" fontId="7" fillId="7" borderId="1" applyAlignment="1" pivotButton="0" quotePrefix="0" xfId="0">
      <alignment horizontal="left" vertical="top" wrapText="1"/>
    </xf>
    <xf numFmtId="0" fontId="7" fillId="0" borderId="1" applyAlignment="1" pivotButton="0" quotePrefix="0" xfId="0">
      <alignment horizontal="left" vertical="top" wrapText="1"/>
    </xf>
    <xf numFmtId="0" fontId="12" fillId="0" borderId="0" pivotButton="0" quotePrefix="0" xfId="0"/>
    <xf numFmtId="0" fontId="13" fillId="0" borderId="0" applyAlignment="1" pivotButton="0" quotePrefix="0" xfId="0">
      <alignment vertical="top" wrapText="1"/>
    </xf>
    <xf numFmtId="0" fontId="14" fillId="8" borderId="0" applyAlignment="1" pivotButton="0" quotePrefix="0" xfId="0">
      <alignment horizontal="left" vertical="top" wrapText="1"/>
    </xf>
    <xf numFmtId="0" fontId="0" fillId="8" borderId="0" applyAlignment="1" pivotButton="0" quotePrefix="0" xfId="0">
      <alignment horizontal="left" vertical="top" wrapText="1"/>
    </xf>
    <xf numFmtId="0" fontId="15" fillId="8" borderId="0" applyAlignment="1" pivotButton="0" quotePrefix="0" xfId="0">
      <alignment horizontal="left" vertical="top" wrapText="1"/>
    </xf>
    <xf numFmtId="0" fontId="16" fillId="0" borderId="0" applyAlignment="1" pivotButton="0" quotePrefix="0" xfId="0">
      <alignment horizontal="left" vertical="top" wrapText="1"/>
    </xf>
    <xf numFmtId="0" fontId="17" fillId="0" borderId="0" applyAlignment="1" pivotButton="0" quotePrefix="0" xfId="0">
      <alignment horizontal="left" vertical="top" wrapText="1"/>
    </xf>
    <xf numFmtId="0" fontId="18" fillId="0" borderId="0" applyAlignment="1" pivotButton="0" quotePrefix="0" xfId="0">
      <alignment horizontal="left" vertical="top" wrapText="1"/>
    </xf>
    <xf numFmtId="0" fontId="7" fillId="0" borderId="0" applyAlignment="1" pivotButton="0" quotePrefix="0" xfId="0">
      <alignment horizontal="general" vertical="bottom"/>
    </xf>
    <xf numFmtId="0" fontId="0" fillId="6" borderId="1" applyAlignment="1" pivotButton="0" quotePrefix="0" xfId="0">
      <alignment horizontal="center" vertical="top" wrapText="1"/>
    </xf>
    <xf numFmtId="0" fontId="0" fillId="7" borderId="1" applyAlignment="1" pivotButton="0" quotePrefix="0" xfId="0">
      <alignment horizontal="center" vertical="top" wrapText="1"/>
    </xf>
    <xf numFmtId="0" fontId="10" fillId="0" borderId="1" applyAlignment="1" pivotButton="0" quotePrefix="0" xfId="0">
      <alignment horizontal="left" vertical="top" wrapText="1"/>
    </xf>
    <xf numFmtId="0" fontId="0" fillId="6" borderId="1" applyAlignment="1" pivotButton="0" quotePrefix="0" xfId="0">
      <alignment horizontal="right" vertical="top" wrapText="1"/>
    </xf>
    <xf numFmtId="0" fontId="0" fillId="7" borderId="1" applyAlignment="1" pivotButton="0" quotePrefix="0" xfId="0">
      <alignment horizontal="right" vertical="top" wrapText="1"/>
    </xf>
    <xf numFmtId="0" fontId="7" fillId="6" borderId="1" applyAlignment="1" pivotButton="0" quotePrefix="0" xfId="0">
      <alignment horizontal="right" vertical="top" wrapText="1"/>
    </xf>
    <xf numFmtId="0" fontId="7" fillId="7" borderId="1" applyAlignment="1" pivotButton="0" quotePrefix="0" xfId="0">
      <alignment horizontal="right" vertical="top" wrapText="1"/>
    </xf>
    <xf numFmtId="0" fontId="7" fillId="3" borderId="1" applyAlignment="1" pivotButton="0" quotePrefix="0" xfId="0">
      <alignment horizontal="right" vertical="top" wrapText="1"/>
    </xf>
    <xf numFmtId="0" fontId="0" fillId="0" borderId="4" pivotButton="0" quotePrefix="0" xfId="0"/>
    <xf numFmtId="0" fontId="0" fillId="0" borderId="5" pivotButton="0" quotePrefix="0" xfId="0"/>
    <xf numFmtId="164" fontId="0" fillId="0" borderId="1" applyAlignment="1" pivotButton="0" quotePrefix="0" xfId="0">
      <alignment horizontal="left" vertical="top" wrapText="1"/>
    </xf>
    <xf numFmtId="165" fontId="0" fillId="0" borderId="1" applyAlignment="1" pivotButton="0" quotePrefix="0" xfId="0">
      <alignment horizontal="left" vertical="top" wrapText="1"/>
    </xf>
    <xf numFmtId="0" fontId="11" fillId="2" borderId="0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right" vertical="top" wrapText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ED"/>
      <rgbColor rgb="FFECFDF5"/>
      <rgbColor rgb="FF660066"/>
      <rgbColor rgb="FFFF8080"/>
      <rgbColor rgb="FF1D4ED8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5EDE5"/>
      <rgbColor rgb="FFFFE9D6"/>
      <rgbColor rgb="FF99CCFF"/>
      <rgbColor rgb="FFFF99CC"/>
      <rgbColor rgb="FFCC99FF"/>
      <rgbColor rgb="FFEAD9A6"/>
      <rgbColor rgb="FF3366FF"/>
      <rgbColor rgb="FF33CCCC"/>
      <rgbColor rgb="FF99CC00"/>
      <rgbColor rgb="FFFFCC00"/>
      <rgbColor rgb="FFFF9900"/>
      <rgbColor rgb="FFFF6600"/>
      <rgbColor rgb="FF545454"/>
      <rgbColor rgb="FF969696"/>
      <rgbColor rgb="FF003366"/>
      <rgbColor rgb="FF339966"/>
      <rgbColor rgb="FF124129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1"/>
  </sheetPr>
  <dimension ref="A1:B23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22" customWidth="1" style="38" min="1" max="1"/>
    <col width="90" customWidth="1" style="38" min="2" max="2"/>
  </cols>
  <sheetData>
    <row r="1" ht="17.35" customHeight="1" s="39">
      <c r="A1" s="40" t="inlineStr">
        <is>
          <t>Upgrow Rwanda Ltd — Financial Model (v7)</t>
        </is>
      </c>
    </row>
    <row r="2" ht="15" customHeight="1" s="39">
      <c r="A2" s="41" t="inlineStr">
        <is>
          <t>Pre-launch as of May 2026 · Pilot operations begin September 2026 · Conservative inputs throughout</t>
        </is>
      </c>
    </row>
    <row r="4" ht="21.75" customHeight="1" s="39">
      <c r="A4" s="42" t="inlineStr">
        <is>
          <t>HOW TO READ THIS MODEL</t>
        </is>
      </c>
    </row>
    <row r="5" ht="141.75" customHeight="1" s="39">
      <c r="A5" s="43" t="inlineStr">
        <is>
          <t>✓  Real today</t>
        </is>
      </c>
      <c r="B5" s="44" t="inlineStr">
        <is>
          <t>Verifiable facts as of May 2026:
• Ten aeroponic towers purchased (7 LD × 52 plants + 3 HD × 196 plants = 952 plant-sites)
• Land secured for the pilot site in Gasabo District, Kigali, and separately for the 100-tower scale-up
• MoU signed with the Ministry of Agriculture (MINAGRI), aligned to PSTA-5
• Eight Letters of Intent signed with Kigali commercial buyers (Kultura, Simba, Mocha, Casamia, Karu, Farmhouse, Soleluna, Ugarit)
• Upgrow® trademark registered in Rwanda; continental brand strategy planned
• Founding team in place across leadership roles, equity-aligned
• Agrotonomy training partnership confirmed at the 100-tower order level</t>
        </is>
      </c>
    </row>
    <row r="6" ht="126" customHeight="1" s="39">
      <c r="A6" s="45" t="inlineStr">
        <is>
          <t>?  The pilot validates</t>
        </is>
      </c>
      <c r="B6" s="46" t="inlineStr">
        <is>
          <t>Open questions the six-month pilot (September 2026 – February 2027) is structured to answer:
• Which of the 15 test-basket crops perform best in Rwandan conditions — yield, growth speed, market demand
• Which crops become Stage 1 specialties (chosen post-pilot based on yield + buyer signal)
• Water economy versus open-field baseline
• Farmer operability without expat oversight — critical for the long-term franchise model
• Unit economics under real Rwandan input costs
• Which Letter-of-Intent partners convert to recurring weekly buyers</t>
        </is>
      </c>
    </row>
    <row r="7" ht="109.5" customHeight="1" s="39">
      <c r="A7" s="47" t="inlineStr">
        <is>
          <t>$  Modeled for scale</t>
        </is>
      </c>
      <c r="B7" s="48" t="inlineStr">
        <is>
          <t>Stage 1 figures project the 100-tower scale-up (2027):
• 9,520 plant-sites at full scale — 70 LD + 30 HD towers, same proven ratio as the pilot
• Land already secured for the 100-tower greenhouse
• Agrotonomy training partnership included at the 100-tower order
• Channel mix grows from 30% premium (pilot) to 65% (Stage 1) as the 8 LOIs anchor and reputation builds
Multi-city expansion and the farmer-partnership franchise are the long-term horizon, beyond Stage 1 — directionally indicated, not modeled here.</t>
        </is>
      </c>
    </row>
    <row r="9" ht="21.75" customHeight="1" s="39">
      <c r="A9" s="42" t="inlineStr">
        <is>
          <t>STRATEGIC POSITIONING — RWANDA FIRST, AFRICA NEXT</t>
        </is>
      </c>
    </row>
    <row r="10" ht="69.75" customHeight="1" s="39">
      <c r="A10" s="43" t="inlineStr">
        <is>
          <t>Why Rwanda first</t>
        </is>
      </c>
      <c r="B10" s="44" t="inlineStr">
        <is>
          <t>Regulatory clarity (signed MINAGRI MoU under PSTA-5), secured land for both pilot and scale-up, eight pre-launch commercial LOIs, and stable governance make Rwanda the lowest-risk entry point for proving the model. Once Stage 1 economics are validated, the same blueprint extends across East Africa.</t>
        </is>
      </c>
    </row>
    <row r="11" ht="69.75" customHeight="1" s="39">
      <c r="A11" s="43" t="inlineStr">
        <is>
          <t>Sage — the AI operations layer</t>
        </is>
      </c>
      <c r="B11" s="44" t="inlineStr">
        <is>
          <t>Sage is Upgrow's internal AI operations assistant, custom-built on Anthropic Claude. It runs daily briefings, manages documents, drafts external comms, and tracks operational follow-ups. Sage shortens founder-leverage on every operational decision and becomes part of the company's continental scaling stack.</t>
        </is>
      </c>
    </row>
    <row r="12" ht="69.75" customHeight="1" s="39">
      <c r="A12" s="43" t="inlineStr">
        <is>
          <t>Upgrow® trademark</t>
        </is>
      </c>
      <c r="B12" s="44" t="inlineStr">
        <is>
          <t>Upgrow is a registered trademark in Rwanda. The continental rollout strategy contemplates extending trademark coverage across ARIPO/OAPI member states as the brand expands, protecting the franchise model from day one.</t>
        </is>
      </c>
    </row>
    <row r="13" ht="69.75" customHeight="1" s="39">
      <c r="A13" s="43" t="inlineStr">
        <is>
          <t>Why this scales</t>
        </is>
      </c>
      <c r="B13" s="44" t="inlineStr">
        <is>
          <t>Aeroponic towers are modular, low-water, and high-density — the right form factor for African cities with constrained land and water. The franchise model that follows Stage 1 (farmer-partnership, revenue-share) is designed for capital-light continental replication.</t>
        </is>
      </c>
    </row>
    <row r="15" ht="21.75" customHeight="1" s="39">
      <c r="A15" s="42" t="inlineStr">
        <is>
          <t>WHAT REVIEWERS SHOULD KNOW</t>
        </is>
      </c>
    </row>
    <row r="16" ht="60" customHeight="1" s="39">
      <c r="A16" s="45" t="inlineStr">
        <is>
          <t>Founder context</t>
        </is>
      </c>
      <c r="B16" s="46" t="inlineStr">
        <is>
          <t>Upgrow Rwanda is pre-launch as of May 2026. This is the founder's first venture-scale company, and the model has been built with the company's Finance Director, also in their first FD role. Inputs are conservative; iteration is expected once pilot data lands.</t>
        </is>
      </c>
    </row>
    <row r="17" ht="60" customHeight="1" s="39">
      <c r="A17" s="45" t="inlineStr">
        <is>
          <t>Conservative inputs</t>
        </is>
      </c>
      <c r="B17" s="46" t="inlineStr">
        <is>
          <t>Local-market and premium-B2B prices reflect the lower end of validated ranges. Yield assumptions sit at the low-to-mid end of published Agrotonomy and peer-reviewed sources. CIF shipping costs are conservative — partner-negotiated rates run 15–25% below model inputs on repeat-order volume. The intent is to price for upside, not to defend the floor.</t>
        </is>
      </c>
    </row>
    <row r="18" ht="60" customHeight="1" s="39">
      <c r="A18" s="45" t="inlineStr">
        <is>
          <t>Two-margin view</t>
        </is>
      </c>
      <c r="B18" s="46" t="inlineStr">
        <is>
          <t>Margins are reported in two layers. Field Contribution Margin = revenue minus production OPEX (operators, agronomist, towers, plant-sites). Operating Margin = revenue minus production OPEX minus corporate overhead. Founders (CEO + FD) draw no salary in Phase 1; their compensation is equity. Olivier and Michel come on payroll only after the pilot, per their agreements. COO compensation is modeled for Stage 2+ (200–300 towers).</t>
        </is>
      </c>
    </row>
    <row r="19" ht="60" customHeight="1" s="39">
      <c r="A19" s="45" t="inlineStr">
        <is>
          <t>Actual numbers will differ</t>
        </is>
      </c>
      <c r="B19" s="46" t="inlineStr">
        <is>
          <t>This is intentional. The pilot is the test, not the proof. Negotiated supplier rates, Agrotonomy training credits, and government tax incentives are not priced into the base case.</t>
        </is>
      </c>
    </row>
    <row r="21" ht="21.75" customHeight="1" s="39">
      <c r="A21" s="42" t="inlineStr">
        <is>
          <t>READING THE COLUMNS</t>
        </is>
      </c>
    </row>
    <row r="22" ht="49.5" customHeight="1" s="39">
      <c r="A22" s="43" t="inlineStr">
        <is>
          <t>Pilot</t>
        </is>
      </c>
      <c r="B22" s="44" t="inlineStr">
        <is>
          <t>The 10-tower pilot operation, 952 plant-sites total. CAPEX is deployed (greenhouse, towers, infrastructure, launch contingency). The pilot runs a 15-crop test basket to identify Stage 1 specialties. Revenue and OPEX are six-month modeled estimates. Small negative gross profit is expected and budgeted — the pilot exists for evidence, not profit.</t>
        </is>
      </c>
    </row>
    <row r="23" ht="49.5" customHeight="1" s="39">
      <c r="A23" s="43" t="inlineStr">
        <is>
          <t>Stage 1 (100 towers)</t>
        </is>
      </c>
      <c r="B23" s="44" t="inlineStr">
        <is>
          <t>Projection for 100 towers (9,520 plant-sites) at full scale, running validated specialties selected from the pilot. Land secured; Agrotonomy training partnership included at order placement. Conservative base case lands near operating breakeven; with realistic specialty selection and validated yield levers, operating profit moves into $20–50K range — tower-only payback of 18–24 months is achievable in the upside case.</t>
        </is>
      </c>
    </row>
  </sheetData>
  <mergeCells count="6">
    <mergeCell ref="A4:B4"/>
    <mergeCell ref="A21:B21"/>
    <mergeCell ref="A2:B2"/>
    <mergeCell ref="A15:B15"/>
    <mergeCell ref="A1:B1"/>
    <mergeCell ref="A9:B9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1"/>
  </sheetPr>
  <dimension ref="A1:B39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22" customWidth="1" style="38" min="1" max="1"/>
    <col width="90" customWidth="1" style="38" min="2" max="2"/>
  </cols>
  <sheetData>
    <row r="1" ht="17.35" customHeight="1" s="39">
      <c r="A1" s="40" t="inlineStr">
        <is>
          <t>Glossary — every acronym and finance term</t>
        </is>
      </c>
    </row>
    <row r="2" ht="15" customHeight="1" s="39">
      <c r="A2" s="41" t="inlineStr">
        <is>
          <t>Plain-English definitions for every term in the model.</t>
        </is>
      </c>
    </row>
    <row r="3" ht="15" customHeight="1" s="39">
      <c r="A3" s="49" t="inlineStr">
        <is>
          <t>Term</t>
        </is>
      </c>
      <c r="B3" s="49" t="inlineStr">
        <is>
          <t>Plain-English definition</t>
        </is>
      </c>
    </row>
    <row r="4" ht="33.75" customHeight="1" s="39">
      <c r="A4" s="50" t="inlineStr">
        <is>
          <t>Aeroponics</t>
        </is>
      </c>
      <c r="B4" s="51" t="inlineStr">
        <is>
          <t>Growing plants where roots hang in air and are misted with nutrient-rich water. Uses 90–95% less water than soil farming.</t>
        </is>
      </c>
    </row>
    <row r="5" ht="21.75" customHeight="1" s="39">
      <c r="A5" s="50" t="inlineStr">
        <is>
          <t>Anchor customer</t>
        </is>
      </c>
      <c r="B5" s="51" t="inlineStr">
        <is>
          <t>A named, contracted buyer (hotel, supermarket) who commits to recurring weekly purchase.</t>
        </is>
      </c>
    </row>
    <row r="6" ht="33.75" customHeight="1" s="39">
      <c r="A6" s="50" t="inlineStr">
        <is>
          <t>Archetype</t>
        </is>
      </c>
      <c r="B6" s="51" t="inlineStr">
        <is>
          <t>Three site types: (1) Open-air with fence + shade, (2) Net-house with insect mesh, (3) Polycarbonate greenhouse with passive climate control.</t>
        </is>
      </c>
    </row>
    <row r="7" ht="33.75" customHeight="1" s="39">
      <c r="A7" s="50" t="inlineStr">
        <is>
          <t>CAPEX</t>
        </is>
      </c>
      <c r="B7" s="51" t="inlineStr">
        <is>
          <t>Capital Expenditure — one-time costs to BUILD: towers, greenhouse, irrigation. Paid up front.</t>
        </is>
      </c>
    </row>
    <row r="8" ht="33.75" customHeight="1" s="39">
      <c r="A8" s="50" t="inlineStr">
        <is>
          <t>CEA</t>
        </is>
      </c>
      <c r="B8" s="51" t="inlineStr">
        <is>
          <t>Controlled-Environment Agriculture — growing in a structure with managed temperature, humidity, light or pest exposure.</t>
        </is>
      </c>
    </row>
    <row r="9" ht="33.75" customHeight="1" s="39">
      <c r="A9" s="50" t="inlineStr">
        <is>
          <t>CFGET</t>
        </is>
      </c>
      <c r="B9" s="51" t="inlineStr">
        <is>
          <t>Chinese greenhouse manufacturer (Chengdu) quoting Upgrow USD 7,519 EXW for a 153.6 m² polycarbonate greenhouse. Anchor for Archetype 3 cost.</t>
        </is>
      </c>
    </row>
    <row r="10" ht="33.75" customHeight="1" s="39">
      <c r="A10" s="50" t="inlineStr">
        <is>
          <t>CIF Kigali</t>
        </is>
      </c>
      <c r="B10" s="51" t="inlineStr">
        <is>
          <t>Cost, Insurance, Freight — landed price in Kigali including ocean shipping from China and inland transport from Mombasa.</t>
        </is>
      </c>
    </row>
    <row r="11" ht="33.75" customHeight="1" s="39">
      <c r="A11" s="50" t="inlineStr">
        <is>
          <t>Crop cycle</t>
        </is>
      </c>
      <c r="B11" s="51" t="inlineStr">
        <is>
          <t>Time from planting a seedling to harvest. Lettuce ~30 days; basil ~35–42 days; strawberries continuous after first fruiting.</t>
        </is>
      </c>
    </row>
    <row r="12" ht="21.75" customHeight="1" s="39">
      <c r="A12" s="50" t="inlineStr">
        <is>
          <t>EXW</t>
        </is>
      </c>
      <c r="B12" s="51" t="inlineStr">
        <is>
          <t>Ex Works — factory-gate price. Excludes shipping, duty, install.</t>
        </is>
      </c>
    </row>
    <row r="13" ht="33.75" customHeight="1" s="39">
      <c r="A13" s="50" t="inlineStr">
        <is>
          <t>Field contribution margin</t>
        </is>
      </c>
      <c r="B13" s="51" t="inlineStr">
        <is>
          <t>Revenue minus production OPEX (operators, agronomist, tower upkeep, nutrients, seedlings, water). Pre-corporate overhead.</t>
        </is>
      </c>
    </row>
    <row r="14" ht="21.75" customHeight="1" s="39">
      <c r="A14" s="50" t="inlineStr">
        <is>
          <t>FX</t>
        </is>
      </c>
      <c r="B14" s="51" t="inlineStr">
        <is>
          <t>Foreign Exchange. Model uses 1 USD = 1,400 RWF (April 2026 Bank of Rwanda mid-rate).</t>
        </is>
      </c>
    </row>
    <row r="15" ht="33.75" customHeight="1" s="39">
      <c r="A15" s="50" t="inlineStr">
        <is>
          <t>HD tower</t>
        </is>
      </c>
      <c r="B15" s="51" t="inlineStr">
        <is>
          <t>High-Density tower. Agrotonomy 196-plant format. CAPEX ~USD 1,200 CIF Kigali. Pilot has 3.</t>
        </is>
      </c>
    </row>
    <row r="16" ht="33.75" customHeight="1" s="39">
      <c r="A16" s="50" t="inlineStr">
        <is>
          <t>Hybrid Farm</t>
        </is>
      </c>
      <c r="B16" s="51" t="inlineStr">
        <is>
          <t>Phase-2 farmer-partnership: 1 polycarbonate greenhouse + 2 open-air / net-house sites on one farmer's land.</t>
        </is>
      </c>
    </row>
    <row r="17" ht="33.75" customHeight="1" s="39">
      <c r="A17" s="50" t="inlineStr">
        <is>
          <t>LD tower</t>
        </is>
      </c>
      <c r="B17" s="51" t="inlineStr">
        <is>
          <t>Low-Density tower. Agrotonomy 52-plant 2.9 m format. CAPEX ~USD 850 CIF Kigali. Pilot has 7.</t>
        </is>
      </c>
    </row>
    <row r="18" ht="33.75" customHeight="1" s="39">
      <c r="A18" s="50" t="inlineStr">
        <is>
          <t>LOI</t>
        </is>
      </c>
      <c r="B18" s="51" t="inlineStr">
        <is>
          <t>Letter of Intent. Non-binding written commitment from a prospective customer to buy. Upgrow has 8 signed pre-launch.</t>
        </is>
      </c>
    </row>
    <row r="19" ht="21.75" customHeight="1" s="39">
      <c r="A19" s="50" t="inlineStr">
        <is>
          <t>MINAGRI</t>
        </is>
      </c>
      <c r="B19" s="51" t="inlineStr">
        <is>
          <t>Rwanda's Ministry of Agriculture. Upgrow has a signed MoU with MINAGRI aligned to PSTA-5.</t>
        </is>
      </c>
    </row>
    <row r="20" ht="21.75" customHeight="1" s="39">
      <c r="A20" s="50" t="inlineStr">
        <is>
          <t>MoU</t>
        </is>
      </c>
      <c r="B20" s="51" t="inlineStr">
        <is>
          <t>Memorandum of Understanding — non-binding written agreement between two parties.</t>
        </is>
      </c>
    </row>
    <row r="21" ht="33.75" customHeight="1" s="39">
      <c r="A21" s="50" t="inlineStr">
        <is>
          <t>Net-house</t>
        </is>
      </c>
      <c r="B21" s="51" t="inlineStr">
        <is>
          <t>Galvanized steel + insect-grade mesh + UV greenhouse film. Pest exclusion + light weather protection. Archetype 2.</t>
        </is>
      </c>
    </row>
    <row r="22" ht="21.75" customHeight="1" s="39">
      <c r="A22" s="50" t="inlineStr">
        <is>
          <t>Operating margin</t>
        </is>
      </c>
      <c r="B22" s="51" t="inlineStr">
        <is>
          <t>Revenue minus production OPEX minus corporate overhead. Pre-tax, pre-financing.</t>
        </is>
      </c>
    </row>
    <row r="23" ht="33.75" customHeight="1" s="39">
      <c r="A23" s="50" t="inlineStr">
        <is>
          <t>OPEX</t>
        </is>
      </c>
      <c r="B23" s="51" t="inlineStr">
        <is>
          <t>Operating Expenditure — recurring monthly costs to RUN: nutrients, electricity, water, salaries, maintenance, corporate overhead.</t>
        </is>
      </c>
    </row>
    <row r="24" ht="33.75" customHeight="1" s="39">
      <c r="A24" s="50" t="inlineStr">
        <is>
          <t>Phase 1</t>
        </is>
      </c>
      <c r="B24" s="51" t="inlineStr">
        <is>
          <t>2026–2030. Upgrow leases land and operates every site itself. Goal: perfect production at 500 towers.</t>
        </is>
      </c>
    </row>
    <row r="25" ht="33.75" customHeight="1" s="39">
      <c r="A25" s="50" t="inlineStr">
        <is>
          <t>Phase 2</t>
        </is>
      </c>
      <c r="B25" s="51" t="inlineStr">
        <is>
          <t>2031+. Farmer-partnership network launches. Farmers contribute land; Upgrow contributes capital, system and offtake.</t>
        </is>
      </c>
    </row>
    <row r="26" ht="33.75" customHeight="1" s="39">
      <c r="A26" s="50" t="inlineStr">
        <is>
          <t>Plant-site</t>
        </is>
      </c>
      <c r="B26" s="51" t="inlineStr">
        <is>
          <t>One growing slot on a tower. LD = 52 plant-sites; HD = 196. The fundamental production unit in this model.</t>
        </is>
      </c>
    </row>
    <row r="27" ht="33.75" customHeight="1" s="39">
      <c r="A27" s="50" t="inlineStr">
        <is>
          <t>PSTA 5</t>
        </is>
      </c>
      <c r="B27" s="51" t="inlineStr">
        <is>
          <t>Strategic Plan for Agriculture Transformation, 5th Edition (2024–2029). Rwanda's USD 5.12 B agriculture strategy.</t>
        </is>
      </c>
    </row>
    <row r="28" ht="33.75" customHeight="1" s="39">
      <c r="A28" s="50" t="inlineStr">
        <is>
          <t>Ramp</t>
        </is>
      </c>
      <c r="B28" s="51" t="inlineStr">
        <is>
          <t>Year-1 production at 65% of steady state — operator learning + contract spin-up. Year 2+ runs at 100%.</t>
        </is>
      </c>
    </row>
    <row r="29" ht="21.75" customHeight="1" s="39">
      <c r="A29" s="50" t="inlineStr">
        <is>
          <t>RDB</t>
        </is>
      </c>
      <c r="B29" s="51" t="inlineStr">
        <is>
          <t>Rwanda Development Board — government investment-promotion body.</t>
        </is>
      </c>
    </row>
    <row r="30" ht="21.75" customHeight="1" s="39">
      <c r="A30" s="50" t="inlineStr">
        <is>
          <t>RWF</t>
        </is>
      </c>
      <c r="B30" s="51" t="inlineStr">
        <is>
          <t>Rwandan Franc. 1 USD ≈ 1,400 RWF as of April 2026.</t>
        </is>
      </c>
    </row>
    <row r="31" ht="33.75" customHeight="1" s="39">
      <c r="A31" s="50" t="inlineStr">
        <is>
          <t>Sage</t>
        </is>
      </c>
      <c r="B31" s="51" t="inlineStr">
        <is>
          <t>Upgrow's internal AI operations assistant, custom-built on Anthropic Claude. Handles briefings, document management, drafting, follow-ups.</t>
        </is>
      </c>
    </row>
    <row r="32" ht="21.75" customHeight="1" s="39">
      <c r="A32" s="50" t="inlineStr">
        <is>
          <t>Stage gate</t>
        </is>
      </c>
      <c r="B32" s="51" t="inlineStr">
        <is>
          <t>Pre-defined evidence checkpoint that must clear before next-stage capital is committed.</t>
        </is>
      </c>
    </row>
    <row r="33" ht="21.75" customHeight="1" s="39">
      <c r="A33" s="50" t="inlineStr">
        <is>
          <t>Steady state</t>
        </is>
      </c>
      <c r="B33" s="51" t="inlineStr">
        <is>
          <t>Production rate after Year-1 ramp ends (Year 2+).</t>
        </is>
      </c>
    </row>
    <row r="34" ht="21.75" customHeight="1" s="39">
      <c r="A34" s="50" t="inlineStr">
        <is>
          <t>Tower</t>
        </is>
      </c>
      <c r="B34" s="51" t="inlineStr">
        <is>
          <t>An Agrotonomy commercial aeroponic vertical tower. LD = 52 plants; HD = 196 plants.</t>
        </is>
      </c>
    </row>
    <row r="35" ht="33.75" customHeight="1" s="39">
      <c r="A35" s="50" t="inlineStr">
        <is>
          <t>Trademark (Upgrow®)</t>
        </is>
      </c>
      <c r="B35" s="51" t="inlineStr">
        <is>
          <t>Upgrow is a registered trademark in Rwanda. Continental rollout planned across ARIPO/OAPI member states.</t>
        </is>
      </c>
    </row>
    <row r="36" ht="33.75" customHeight="1" s="39">
      <c r="A36" s="50" t="inlineStr">
        <is>
          <t>USD</t>
        </is>
      </c>
      <c r="B36" s="51" t="inlineStr">
        <is>
          <t>United States Dollar. Reporting currency. CAPEX largely USD; revenue is RWF — the mismatch is a real currency risk.</t>
        </is>
      </c>
    </row>
    <row r="37" ht="33.75" customHeight="1" s="39">
      <c r="A37" s="50" t="inlineStr">
        <is>
          <t>VAT</t>
        </is>
      </c>
      <c r="B37" s="51" t="inlineStr">
        <is>
          <t>Value-Added Tax. Rwanda's standard rate is 18%. Most agricultural inputs and unprocessed produce are VAT-exempt.</t>
        </is>
      </c>
    </row>
    <row r="38" ht="21.75" customHeight="1" s="39">
      <c r="A38" s="50" t="inlineStr">
        <is>
          <t>WASAC</t>
        </is>
      </c>
      <c r="B38" s="51" t="inlineStr">
        <is>
          <t>Water and Sanitation Corporation, Rwanda. Commercial water at ~RWF 736–940 per m³.</t>
        </is>
      </c>
    </row>
    <row r="39" ht="21.75" customHeight="1" s="39">
      <c r="A39" s="50" t="inlineStr">
        <is>
          <t>Yield</t>
        </is>
      </c>
      <c r="B39" s="51" t="inlineStr">
        <is>
          <t>Kilograms of crop produced per plant-site per year.</t>
        </is>
      </c>
    </row>
  </sheetData>
  <mergeCells count="2">
    <mergeCell ref="A2:B2"/>
    <mergeCell ref="A1:B1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1"/>
  </sheetPr>
  <dimension ref="A1:D44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6" customWidth="1" style="38" min="1" max="1"/>
    <col width="32" customWidth="1" style="38" min="2" max="2"/>
    <col width="50" customWidth="1" style="38" min="3" max="4"/>
  </cols>
  <sheetData>
    <row r="1" ht="17.35" customHeight="1" s="39">
      <c r="A1" s="40" t="inlineStr">
        <is>
          <t>Sources — every external number, with citation</t>
        </is>
      </c>
    </row>
    <row r="2" ht="15" customHeight="1" s="39">
      <c r="A2" s="41" t="inlineStr">
        <is>
          <t>Each external input is footnoted with its source. Internal references marked as such.</t>
        </is>
      </c>
    </row>
    <row r="3" ht="15" customHeight="1" s="39">
      <c r="A3" s="52" t="inlineStr">
        <is>
          <t>#</t>
        </is>
      </c>
      <c r="B3" s="52" t="inlineStr">
        <is>
          <t>Source name</t>
        </is>
      </c>
      <c r="C3" s="52" t="inlineStr">
        <is>
          <t>What it tells us</t>
        </is>
      </c>
      <c r="D3" s="52" t="inlineStr">
        <is>
          <t>Citation / URL</t>
        </is>
      </c>
    </row>
    <row r="4" ht="33" customHeight="1" s="39">
      <c r="A4" s="53" t="inlineStr">
        <is>
          <t>S1</t>
        </is>
      </c>
      <c r="B4" s="53" t="inlineStr">
        <is>
          <t>Agrotonomy 2024–2025 published rates</t>
        </is>
      </c>
      <c r="C4" s="53" t="inlineStr">
        <is>
          <t>USD 530 ex-factory for 52-plant LD tower. Volume discount 7% at 100+, 10% at 300+, 15% at 1,000+.</t>
        </is>
      </c>
      <c r="D4" s="53" t="inlineStr">
        <is>
          <t>https://agrotonomy.com/rates/</t>
        </is>
      </c>
    </row>
    <row r="5" ht="33" customHeight="1" s="39">
      <c r="A5" s="53" t="inlineStr">
        <is>
          <t>S1b</t>
        </is>
      </c>
      <c r="B5" s="53" t="inlineStr">
        <is>
          <t>HD 196-plant tower — founder-confirmed</t>
        </is>
      </c>
      <c r="C5" s="53" t="inlineStr">
        <is>
          <t>USD 600 ex-factory for 196-plant HD commercial tower. Founder-confirmed.</t>
        </is>
      </c>
      <c r="D5" s="53" t="inlineStr">
        <is>
          <t>Internal</t>
        </is>
      </c>
    </row>
    <row r="6" ht="63" customHeight="1" s="39">
      <c r="A6" s="53" t="inlineStr">
        <is>
          <t>S2</t>
        </is>
      </c>
      <c r="B6" s="53" t="inlineStr">
        <is>
          <t>CFGET Greenhouse quotation #CF26030055</t>
        </is>
      </c>
      <c r="C6" s="53" t="inlineStr">
        <is>
          <t>USD 7,519.41 EXW Chengdu for 16×9.6m (153.6 m²) Gothic polycarbonate greenhouse, frame + 8mm polycarbonate + top vents + sunshade + circulation fan + sliding door.</t>
        </is>
      </c>
      <c r="D6" s="53" t="inlineStr">
        <is>
          <t>Internal: CFGET_Quotation_260331.pdf</t>
        </is>
      </c>
    </row>
    <row r="7" ht="48" customHeight="1" s="39">
      <c r="A7" s="53" t="inlineStr">
        <is>
          <t>S3</t>
        </is>
      </c>
      <c r="B7" s="53" t="inlineStr">
        <is>
          <t>Selina Wamucii — Rwanda produce prices, April 2026</t>
        </is>
      </c>
      <c r="C7" s="53" t="inlineStr">
        <is>
          <t>Strawberries wholesale USD 2.53–3.38/kg; spinach retail RWF 1,317–2,963/kg; broad vegetables RWF 517–3,147/kg.</t>
        </is>
      </c>
      <c r="D7" s="53" t="inlineStr">
        <is>
          <t>https://www.selinawamucii.com/insights/prices/rwanda/</t>
        </is>
      </c>
    </row>
    <row r="8" ht="33" customHeight="1" s="39">
      <c r="A8" s="53" t="inlineStr">
        <is>
          <t>S6</t>
        </is>
      </c>
      <c r="B8" s="53" t="inlineStr">
        <is>
          <t>Selina Wamucii — Basil, Kenya proxy</t>
        </is>
      </c>
      <c r="C8" s="53" t="inlineStr">
        <is>
          <t>Retail USD 5.00–10.29/kg; wholesale KES 608/kg ≈ USD 4.70/kg. East Africa basil benchmark.</t>
        </is>
      </c>
      <c r="D8" s="53" t="inlineStr">
        <is>
          <t>https://www.selinawamucii.com/of-kenya-basil-and-what-the-international-market-wants/</t>
        </is>
      </c>
    </row>
    <row r="9" ht="48" customHeight="1" s="39">
      <c r="A9" s="53" t="inlineStr">
        <is>
          <t>S7</t>
        </is>
      </c>
      <c r="B9" s="53" t="inlineStr">
        <is>
          <t>Internal Upgrow GTU pricing notes (mid-2025)</t>
        </is>
      </c>
      <c r="C9" s="53" t="inlineStr">
        <is>
          <t>Tomatoes 2,000 RWF/kg, Lettuce 200 RWF/head, Spinach 600 RWF/bunch, Carrots 1,000 RWF/kg, Garlic 6,000 RWF/kg.</t>
        </is>
      </c>
      <c r="D9" s="53" t="inlineStr">
        <is>
          <t>Internal: Draft GTU.gdoc</t>
        </is>
      </c>
    </row>
    <row r="10" ht="33" customHeight="1" s="39">
      <c r="A10" s="53" t="inlineStr">
        <is>
          <t>S8</t>
        </is>
      </c>
      <c r="B10" s="53" t="inlineStr">
        <is>
          <t>Garden of Eden Rwanda B2B price list</t>
        </is>
      </c>
      <c r="C10" s="53" t="inlineStr">
        <is>
          <t>Lettuce/leafy bunch RWF 1,500–2,500; baby spinach RWF 1,500/bunch.</t>
        </is>
      </c>
      <c r="D10" s="53" t="inlineStr">
        <is>
          <t>https://www.gardenofedenrwanda.com/</t>
        </is>
      </c>
    </row>
    <row r="11" ht="33" customHeight="1" s="39">
      <c r="A11" s="53" t="inlineStr">
        <is>
          <t>S9</t>
        </is>
      </c>
      <c r="B11" s="53" t="inlineStr">
        <is>
          <t>The East African — Kigali hotel F&amp;V 2024</t>
        </is>
      </c>
      <c r="C11" s="53" t="inlineStr">
        <is>
          <t>Radisson Blu Kigali F&amp;V spend RWF 15–18 M/month (USD 10,700–12,900).</t>
        </is>
      </c>
      <c r="D11" s="53" t="inlineStr">
        <is>
          <t>https://www.theeastafrican.co.ke/</t>
        </is>
      </c>
    </row>
    <row r="12" ht="33" customHeight="1" s="39">
      <c r="A12" s="53" t="inlineStr">
        <is>
          <t>S10</t>
        </is>
      </c>
      <c r="B12" s="53" t="inlineStr">
        <is>
          <t>Anker Research Institute — Rural Rwanda Living Wage 2025</t>
        </is>
      </c>
      <c r="C12" s="53" t="inlineStr">
        <is>
          <t>USD 166/month rural Rwanda living wage. Operator salary set above at USD 180.</t>
        </is>
      </c>
      <c r="D12" s="53" t="inlineStr">
        <is>
          <t>Anker Research Institute, Rural Rwanda 2025</t>
        </is>
      </c>
    </row>
    <row r="13" ht="27.75" customHeight="1" s="39">
      <c r="A13" s="53" t="inlineStr">
        <is>
          <t>S11</t>
        </is>
      </c>
      <c r="B13" s="53" t="inlineStr">
        <is>
          <t>WASAC commercial tariff</t>
        </is>
      </c>
      <c r="C13" s="53" t="inlineStr">
        <is>
          <t>Commercial water RWF 736–940/m³ (USD 0.55–0.70).</t>
        </is>
      </c>
      <c r="D13" s="53" t="inlineStr">
        <is>
          <t>https://www.wasac.rw/en/my-bill/tariff-charges</t>
        </is>
      </c>
    </row>
    <row r="14" ht="48" customHeight="1" s="39">
      <c r="A14" s="53" t="inlineStr">
        <is>
          <t>S12</t>
        </is>
      </c>
      <c r="B14" s="53" t="inlineStr">
        <is>
          <t>Rwanda Energy Group (REG) tariffs Oct 2025</t>
        </is>
      </c>
      <c r="C14" s="53" t="inlineStr">
        <is>
          <t>Commercial mid-band ~RWF 376/kWh (USD 0.27); industrial Tier 2 ~RWF 97–110/kWh. Model uses USD 0.10–0.15/kWh.</t>
        </is>
      </c>
      <c r="D14" s="53" t="inlineStr">
        <is>
          <t>https://reg.rw/</t>
        </is>
      </c>
    </row>
    <row r="15" ht="33" customHeight="1" s="39">
      <c r="A15" s="53" t="inlineStr">
        <is>
          <t>S13</t>
        </is>
      </c>
      <c r="B15" s="53" t="inlineStr">
        <is>
          <t>Agrotonomy nutrient kit pricing</t>
        </is>
      </c>
      <c r="C15" s="53" t="inlineStr">
        <is>
          <t>USD 300 per kit. Per-plant-site approx USD 0.04–0.06/mo.</t>
        </is>
      </c>
      <c r="D15" s="53" t="inlineStr">
        <is>
          <t>https://agrotonomy.com/tower-farm-nutrients-purity-affordability-and-proven-results/</t>
        </is>
      </c>
    </row>
    <row r="16" ht="33" customHeight="1" s="39">
      <c r="A16" s="53" t="inlineStr">
        <is>
          <t>S14</t>
        </is>
      </c>
      <c r="B16" s="53" t="inlineStr">
        <is>
          <t>Agrotonomy pump electricity</t>
        </is>
      </c>
      <c r="C16" s="53" t="inlineStr">
        <is>
          <t>Pump runs ~0.216 kWh/day per tower (45W × 4.8h duty cycle).</t>
        </is>
      </c>
      <c r="D16" s="53" t="inlineStr">
        <is>
          <t>https://agrotonomy.com/how-much-electricity-does-a-commercial-aeroponic-tower-use/</t>
        </is>
      </c>
    </row>
    <row r="17" ht="33" customHeight="1" s="39">
      <c r="A17" s="53" t="inlineStr">
        <is>
          <t>S15</t>
        </is>
      </c>
      <c r="B17" s="53" t="inlineStr">
        <is>
          <t>Agrotonomy water consumption</t>
        </is>
      </c>
      <c r="C17" s="53" t="inlineStr">
        <is>
          <t>~3.79 L/day per tower (~1.4 m³/year) for leafy greens.</t>
        </is>
      </c>
      <c r="D17" s="53" t="inlineStr">
        <is>
          <t>https://agrotonomy.com/how-much-water-does-a-tower-garden-use/</t>
        </is>
      </c>
    </row>
    <row r="18" ht="33" customHeight="1" s="39">
      <c r="A18" s="53" t="inlineStr">
        <is>
          <t>S16</t>
        </is>
      </c>
      <c r="B18" s="53" t="inlineStr">
        <is>
          <t>Agrotonomy lettuce yield</t>
        </is>
      </c>
      <c r="C18" s="53" t="inlineStr">
        <is>
          <t>Up to 624 heads of lettuce per LD tower per year. Per plant-site ~12 heads/yr at 150–200g.</t>
        </is>
      </c>
      <c r="D18" s="53" t="inlineStr">
        <is>
          <t>https://www.facebook.com/agrotonomy/posts/1100622758770003/</t>
        </is>
      </c>
    </row>
    <row r="19" ht="33" customHeight="1" s="39">
      <c r="A19" s="53" t="inlineStr">
        <is>
          <t>S17</t>
        </is>
      </c>
      <c r="B19" s="53" t="inlineStr">
        <is>
          <t>Agrotonomy day-neutral strawberry yield</t>
        </is>
      </c>
      <c r="C19" s="53" t="inlineStr">
        <is>
          <t>0.55–0.90 kg per plant per year. Model uses 0.70 (conservative midpoint).</t>
        </is>
      </c>
      <c r="D19" s="53" t="inlineStr">
        <is>
          <t>https://agrotonomy.com/hydroponic-day-neutral-strawberries/</t>
        </is>
      </c>
    </row>
    <row r="20" ht="33" customHeight="1" s="39">
      <c r="A20" s="53" t="inlineStr">
        <is>
          <t>S18</t>
        </is>
      </c>
      <c r="B20" s="53" t="inlineStr">
        <is>
          <t>MDPI aeroponic basil study</t>
        </is>
      </c>
      <c r="C20" s="53" t="inlineStr">
        <is>
          <t>~28–45 g per plant per cut; 8–12 cuts/year tropical conditions.</t>
        </is>
      </c>
      <c r="D20" s="53" t="inlineStr">
        <is>
          <t>https://www.mdpi.com/2624-7402/3/3/36</t>
        </is>
      </c>
    </row>
    <row r="21" ht="48" customHeight="1" s="39">
      <c r="A21" s="53" t="inlineStr">
        <is>
          <t>S19</t>
        </is>
      </c>
      <c r="B21" s="53" t="inlineStr">
        <is>
          <t>Northern Corridor Transport Observatory</t>
        </is>
      </c>
      <c r="C21" s="53" t="inlineStr">
        <is>
          <t>Mombasa→Kigali container freight ~USD 4,500–5,500 per container after indirect costs. Negotiated rates lower for repeat shippers.</t>
        </is>
      </c>
      <c r="D21" s="53" t="inlineStr">
        <is>
          <t>https://top.ttcanc.org/indicators/indicator?show=90</t>
        </is>
      </c>
    </row>
    <row r="22" ht="48" customHeight="1" s="39">
      <c r="A22" s="53" t="inlineStr">
        <is>
          <t>S20</t>
        </is>
      </c>
      <c r="B22" s="53" t="inlineStr">
        <is>
          <t>Dantful 2026 ocean rates</t>
        </is>
      </c>
      <c r="C22" s="53" t="inlineStr">
        <is>
          <t>Shanghai/Ningbo→Mombasa 20ft container USD 1,400–2,700. Lower end available through partner agreements.</t>
        </is>
      </c>
      <c r="D22" s="53" t="inlineStr">
        <is>
          <t>https://www.dantful.com/cost-of-shipping-20ft-40ft-containers-from-china-to-kenya/</t>
        </is>
      </c>
    </row>
    <row r="23" ht="48" customHeight="1" s="39">
      <c r="A23" s="53" t="inlineStr">
        <is>
          <t>S21</t>
        </is>
      </c>
      <c r="B23" s="53" t="inlineStr">
        <is>
          <t>Aqua Hub Kenya 2025/26</t>
        </is>
      </c>
      <c r="C23" s="53" t="inlineStr">
        <is>
          <t>Net-house tunnel ~KES 1,200–2,000/m² Nairobi-installed = USD 9–15/m². Kigali-landed-installed 3–4× this.</t>
        </is>
      </c>
      <c r="D23" s="53" t="inlineStr">
        <is>
          <t>https://www.aquahubkenya.co.ke/greenhouse-prices-in-kenya-best-greenhouses-2026/</t>
        </is>
      </c>
    </row>
    <row r="24" ht="33" customHeight="1" s="39">
      <c r="A24" s="53" t="inlineStr">
        <is>
          <t>S22</t>
        </is>
      </c>
      <c r="B24" s="53" t="inlineStr">
        <is>
          <t>RRA — VAT exemptions</t>
        </is>
      </c>
      <c r="C24" s="53" t="inlineStr">
        <is>
          <t>Unprocessed agricultural products and inputs are VAT-exempt at import.</t>
        </is>
      </c>
      <c r="D24" s="53" t="inlineStr">
        <is>
          <t>https://www.rra.gov.rw/</t>
        </is>
      </c>
    </row>
    <row r="25" ht="33" customHeight="1" s="39">
      <c r="A25" s="53" t="inlineStr">
        <is>
          <t>S23</t>
        </is>
      </c>
      <c r="B25" s="53" t="inlineStr">
        <is>
          <t>RRA — Corporate Income Tax</t>
        </is>
      </c>
      <c r="C25" s="53" t="inlineStr">
        <is>
          <t>Standard CIT 28% (reduced from 30% in 2025; long-term target 20%).</t>
        </is>
      </c>
      <c r="D25" s="53" t="inlineStr">
        <is>
          <t>https://taxsummaries.pwc.com/rwanda/corporate/taxes-on-corporate-income</t>
        </is>
      </c>
    </row>
    <row r="26" ht="27.75" customHeight="1" s="39">
      <c r="A26" s="53" t="inlineStr">
        <is>
          <t>S24</t>
        </is>
      </c>
      <c r="B26" s="53" t="inlineStr">
        <is>
          <t>PM Order N° 008/2022 — Land allocation</t>
        </is>
      </c>
      <c r="C26" s="53" t="inlineStr">
        <is>
          <t>Maximum emphyteutic agricultural lease 99 years.</t>
        </is>
      </c>
      <c r="D26" s="53" t="inlineStr">
        <is>
          <t>https://rwandalii.org/akn/rw/act/pmo/2022/8/eng@2022-07-03</t>
        </is>
      </c>
    </row>
    <row r="27" ht="33" customHeight="1" s="39">
      <c r="A27" s="53" t="inlineStr">
        <is>
          <t>S26</t>
        </is>
      </c>
      <c r="B27" s="53" t="inlineStr">
        <is>
          <t>Internal Upgrow Master Strategy v1.0</t>
        </is>
      </c>
      <c r="C27" s="53" t="inlineStr">
        <is>
          <t>Three-archetype model, two-phase land strategy, scaling sequence pilot→100→200→500→Phase 2.</t>
        </is>
      </c>
      <c r="D27" s="53" t="inlineStr">
        <is>
          <t>Internal: Upgrow_Master_Strategy_v1.0.docx</t>
        </is>
      </c>
    </row>
    <row r="28" ht="27.75" customHeight="1" s="39">
      <c r="A28" s="53" t="inlineStr">
        <is>
          <t>S27</t>
        </is>
      </c>
      <c r="B28" s="53" t="inlineStr">
        <is>
          <t>USD/RWF reference rate, April 2026</t>
        </is>
      </c>
      <c r="C28" s="53" t="inlineStr">
        <is>
          <t>1 USD = 1,400 RWF. Bank of Rwanda mid-rate.</t>
        </is>
      </c>
      <c r="D28" s="53" t="inlineStr">
        <is>
          <t>Bank of Rwanda mid-rate, April 2026</t>
        </is>
      </c>
    </row>
    <row r="29" ht="27.75" customHeight="1" s="39">
      <c r="A29" s="53" t="inlineStr">
        <is>
          <t>S28</t>
        </is>
      </c>
      <c r="B29" s="53" t="inlineStr">
        <is>
          <t>Numbeo — Kigali grocery prices</t>
        </is>
      </c>
      <c r="C29" s="53" t="inlineStr">
        <is>
          <t>Lettuce 1 head ≈ USD 0.39 retail.</t>
        </is>
      </c>
      <c r="D29" s="53" t="inlineStr">
        <is>
          <t>https://www.numbeo.com/food-prices/in/Kigali</t>
        </is>
      </c>
    </row>
    <row r="30" ht="48" customHeight="1" s="39">
      <c r="A30" s="53" t="inlineStr">
        <is>
          <t>S29</t>
        </is>
      </c>
      <c r="B30" s="53" t="inlineStr">
        <is>
          <t>Internal Upgrow tower inventory (Apr 2026)</t>
        </is>
      </c>
      <c r="C30" s="53" t="inlineStr">
        <is>
          <t>Pilot tower count: 7 LD + 3 HD = 952 plant-sites. Land parcel 306 m². Land for scaling phase secured.</t>
        </is>
      </c>
      <c r="D30" s="53" t="inlineStr">
        <is>
          <t>Internal: founder-confirmed inventory</t>
        </is>
      </c>
    </row>
    <row r="31" ht="33" customHeight="1" s="39">
      <c r="A31" s="53" t="inlineStr">
        <is>
          <t>S30</t>
        </is>
      </c>
      <c r="B31" s="53" t="inlineStr">
        <is>
          <t>Pilot CAPEX, founder-confirmed</t>
        </is>
      </c>
      <c r="C31" s="53" t="inlineStr">
        <is>
          <t>USD 35,000–44,000 fully installed for the 10-tower pilot, depending on greenhouse decision.</t>
        </is>
      </c>
      <c r="D31" s="53" t="inlineStr">
        <is>
          <t>Internal: Pilot Phase Business Plan</t>
        </is>
      </c>
    </row>
    <row r="32" ht="48" customHeight="1" s="39">
      <c r="A32" s="53" t="inlineStr">
        <is>
          <t>S31</t>
        </is>
      </c>
      <c r="B32" s="53" t="inlineStr">
        <is>
          <t>Upgrow shipping partner agreements</t>
        </is>
      </c>
      <c r="C32" s="53" t="inlineStr">
        <is>
          <t>Negotiated rates with shipping partners on repeat-order volume run 15–25% below S19/S20 published rates. Conservative model retains published rates.</t>
        </is>
      </c>
      <c r="D32" s="53" t="inlineStr">
        <is>
          <t>Internal: founder-confirmed partner relationships</t>
        </is>
      </c>
    </row>
    <row r="33" ht="63" customHeight="1" s="39">
      <c r="A33" s="53" t="inlineStr">
        <is>
          <t>S32</t>
        </is>
      </c>
      <c r="B33" s="53" t="inlineStr">
        <is>
          <t>BrighterMonday Rwanda — operations role benchmarks</t>
        </is>
      </c>
      <c r="C33" s="53" t="inlineStr">
        <is>
          <t>Mid-to-senior operations and farm-manager roles in Rwanda agritech, surveyed 2024–2025, fall in the USD 700–1,500/month band. Model uses USD 850/month for Operations Lead (Olivier) at Stage 1.</t>
        </is>
      </c>
      <c r="D33" s="53" t="inlineStr">
        <is>
          <t>https://www.brightermonday.co.rw/</t>
        </is>
      </c>
    </row>
    <row r="34" ht="63" customHeight="1" s="39">
      <c r="A34" s="53" t="inlineStr">
        <is>
          <t>S33</t>
        </is>
      </c>
      <c r="B34" s="53" t="inlineStr">
        <is>
          <t>RICPA / local accounting firm rates</t>
        </is>
      </c>
      <c r="C34" s="53" t="inlineStr">
        <is>
          <t>Bookkeeping + statutory filings for SME in Rwanda quoted at USD 80–180/month by registered Rwandan accounting firms. Model uses USD 100/month at Stage 1.</t>
        </is>
      </c>
      <c r="D34" s="53" t="inlineStr">
        <is>
          <t>Internal: founder-collected quotes, Rwandan ICPA-registered firms</t>
        </is>
      </c>
    </row>
    <row r="35" ht="63" customHeight="1" s="39">
      <c r="A35" s="53" t="inlineStr">
        <is>
          <t>S34</t>
        </is>
      </c>
      <c r="B35" s="53" t="inlineStr">
        <is>
          <t>Kigali cold-chain delivery benchmark</t>
        </is>
      </c>
      <c r="C35" s="53" t="inlineStr">
        <is>
          <t>Local cold-chain courier with insulated box + motorbike runs USD 350–500/month for 3-day-per-week city-radius delivery. Model uses USD 400/month at Stage 1.</t>
        </is>
      </c>
      <c r="D35" s="53" t="inlineStr">
        <is>
          <t>Internal: founder-collected quotes from Kigali couriers</t>
        </is>
      </c>
    </row>
    <row r="36" ht="33" customHeight="1" s="39">
      <c r="A36" s="53" t="inlineStr">
        <is>
          <t>S35</t>
        </is>
      </c>
      <c r="B36" s="53" t="inlineStr">
        <is>
          <t>UAP/SONARWA crop-insurance benchmark</t>
        </is>
      </c>
      <c r="C36" s="53" t="inlineStr">
        <is>
          <t>Commercial agri-asset insurance typically 3–5% of insured revenue annually. Model uses 4%.</t>
        </is>
      </c>
      <c r="D36" s="53" t="inlineStr">
        <is>
          <t>https://www.uap-group.com/rw/</t>
        </is>
      </c>
    </row>
    <row r="37" ht="48" customHeight="1" s="39">
      <c r="A37" s="53" t="inlineStr">
        <is>
          <t>S36</t>
        </is>
      </c>
      <c r="B37" s="53" t="inlineStr">
        <is>
          <t>Bank of Rwanda — RWF/USD historical trend</t>
        </is>
      </c>
      <c r="C37" s="53" t="inlineStr">
        <is>
          <t>RWF has depreciated against USD at an average ~7–9%/yr over the last five years. Used as the FX sensitivity lever.</t>
        </is>
      </c>
      <c r="D37" s="53" t="inlineStr">
        <is>
          <t>https://www.bnr.rw/</t>
        </is>
      </c>
    </row>
    <row r="38" ht="78" customHeight="1" s="39">
      <c r="A38" s="53" t="inlineStr">
        <is>
          <t>S37</t>
        </is>
      </c>
      <c r="B38" s="53" t="inlineStr">
        <is>
          <t>UNDP timbuktoo — Sector hub funding ranges</t>
        </is>
      </c>
      <c r="C38" s="53" t="inlineStr">
        <is>
          <t>Across timbuktoo hubs, equity-free grant amounts have run from ~USD 25,000 (Fintech, plus USD 20,000 acceleration grant) to up to USD 100,000 (HealthTech). AgriTech Hub grant size not formally published; modelled inside the same range.</t>
        </is>
      </c>
      <c r="D38" s="53" t="inlineStr">
        <is>
          <t>https://www.undp.org/africa/news/timbuktoo-healthtech-startup-accelerator-programme-call-applications</t>
        </is>
      </c>
    </row>
    <row r="39" ht="63" customHeight="1" s="39">
      <c r="A39" s="53" t="inlineStr">
        <is>
          <t>S38</t>
        </is>
      </c>
      <c r="B39" s="53" t="inlineStr">
        <is>
          <t>Agrotonomy 100-tower partner-sourced quote</t>
        </is>
      </c>
      <c r="C39" s="53" t="inlineStr">
        <is>
          <t>Partner-negotiated ex-factory + consolidated shipping rate for 100 commercial towers (70 LD + 30 HD) lands at USD 78,000–80,000 CIF Kigali. Model uses USD 80,000 to be safe.</t>
        </is>
      </c>
      <c r="D39" s="53" t="inlineStr">
        <is>
          <t>Internal: founder-collected supplier quotes, May 2026</t>
        </is>
      </c>
    </row>
    <row r="40" ht="78" customHeight="1" s="39">
      <c r="A40" s="53" t="inlineStr">
        <is>
          <t>S39</t>
        </is>
      </c>
      <c r="B40" s="53" t="inlineStr">
        <is>
          <t>Aqua Hub Kenya — net-house at scale</t>
        </is>
      </c>
      <c r="C40" s="53" t="inlineStr">
        <is>
          <t>Net-house structures sized 1,000+ m² at KES 1,200–2,000/m² Nairobi-installed = USD 9–15/m². Kigali-landed-installed at the upper bound puts a 1,000 m² net-house at ~USD 30K including foundations, irrigation and ventilation.</t>
        </is>
      </c>
      <c r="D40" s="53" t="inlineStr">
        <is>
          <t>https://www.aquahubkenya.co.ke/greenhouse-prices-in-kenya-best-greenhouses-2026/</t>
        </is>
      </c>
    </row>
    <row r="41">
      <c r="A41" s="54" t="inlineStr">
        <is>
          <t>S40</t>
        </is>
      </c>
      <c r="B41" s="54" t="inlineStr">
        <is>
          <t>KABISA — EV energy cost &amp; commercial vans</t>
        </is>
      </c>
      <c r="C41" s="54" t="inlineStr">
        <is>
          <t>Electric running cost ≈ 30 RWF/km from published per-trip energy (Kigali–Musanze 94km=2,850 RWF; Huye 142km=4,260; Kayonza 82km=2,460). All-electric commercial vans 1.5–8T; sales +250 786295127. Corroborated by founder photo of KABISA van.</t>
        </is>
      </c>
      <c r="D41" s="54" t="inlineStr">
        <is>
          <t>https://www.gokabisa.com/rw</t>
        </is>
      </c>
    </row>
    <row r="42">
      <c r="A42" s="54" t="inlineStr">
        <is>
          <t>S41</t>
        </is>
      </c>
      <c r="B42" s="54" t="inlineStr">
        <is>
          <t>RURA — Rwanda fuel pump price, June 2026</t>
        </is>
      </c>
      <c r="C42" s="54" t="inlineStr">
        <is>
          <t>Diesel 2,927 RWF/L, petrol 2,938 RWF/L effective 6 June 2026; diesel was 2,205 RWF/L in April 2026 — illustrates fuel-price volatility.</t>
        </is>
      </c>
      <c r="D42" s="54" t="inlineStr">
        <is>
          <t>https://en.igihe.com/business/article/rwanda-announces-increase-in-petrol-and-diesel-prices</t>
        </is>
      </c>
    </row>
    <row r="43">
      <c r="A43" s="54" t="inlineStr">
        <is>
          <t>S42</t>
        </is>
      </c>
      <c r="B43" s="54" t="inlineStr">
        <is>
          <t>CleanTechnica / NCBA — EV savings &amp; financing</t>
        </is>
      </c>
      <c r="C43" s="54" t="inlineStr">
        <is>
          <t>EVs save up to ~90% on fuel vs ICE (~$1.77 vs $7.20 per 100 km); NCBA Bank Rwanda offers 100% EV financing with the vehicle as collateral.</t>
        </is>
      </c>
      <c r="D43" s="54" t="inlineStr">
        <is>
          <t>https://cleantechnica.com/2025/02/15/kabisa-enables-commercial-ev-adoption-in-east-africa-by-launching-1st-ultrafast-charging-hub-in-kigali/</t>
        </is>
      </c>
    </row>
    <row r="44">
      <c r="A44" s="54" t="inlineStr">
        <is>
          <t>S43</t>
        </is>
      </c>
      <c r="B44" s="54" t="inlineStr">
        <is>
          <t>USD/RWF spot rate, June 2026</t>
        </is>
      </c>
      <c r="C44" s="54" t="inlineStr">
        <is>
          <t>1 USD ≈ 1,464 RWF (June 2026). Model standard remains 1,400 (S27, April 2026) for internal consistency.</t>
        </is>
      </c>
      <c r="D44" s="54" t="inlineStr">
        <is>
          <t>https://www.exchange-rates.org/converter/usd-rwf</t>
        </is>
      </c>
    </row>
  </sheetData>
  <mergeCells count="2">
    <mergeCell ref="A1:D1"/>
    <mergeCell ref="A2:D2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4.xml><?xml version="1.0" encoding="utf-8"?>
<worksheet xmlns="http://schemas.openxmlformats.org/spreadsheetml/2006/main">
  <sheetPr filterMode="0">
    <outlinePr summaryBelow="1" summaryRight="1"/>
    <pageSetUpPr fitToPage="1"/>
  </sheetPr>
  <dimension ref="A1:E99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44" customWidth="1" style="38" min="1" max="1"/>
    <col width="14" customWidth="1" style="38" min="2" max="3"/>
    <col width="12" customWidth="1" style="38" min="4" max="4"/>
    <col width="60" customWidth="1" style="38" min="5" max="5"/>
  </cols>
  <sheetData>
    <row r="1" ht="17.35" customHeight="1" s="39">
      <c r="A1" s="40" t="inlineStr">
        <is>
          <t>Assumptions — every input number, in one place</t>
        </is>
      </c>
    </row>
    <row r="2" ht="15" customHeight="1" s="39">
      <c r="A2" s="41" t="inlineStr">
        <is>
          <t>All editable inputs are consolidated here. Yellow highlights mark assumptions that materially move outputs. Blue text = input cells.</t>
        </is>
      </c>
    </row>
    <row r="4" ht="15" customHeight="1" s="39">
      <c r="A4" s="52" t="inlineStr">
        <is>
          <t>What</t>
        </is>
      </c>
      <c r="B4" s="52" t="inlineStr">
        <is>
          <t>Value</t>
        </is>
      </c>
      <c r="C4" s="52" t="inlineStr">
        <is>
          <t>Unit</t>
        </is>
      </c>
      <c r="D4" s="52" t="inlineStr">
        <is>
          <t>Source #</t>
        </is>
      </c>
      <c r="E4" s="52" t="inlineStr">
        <is>
          <t>Plain-English explanation</t>
        </is>
      </c>
    </row>
    <row r="5" ht="21.75" customHeight="1" s="39">
      <c r="A5" s="42" t="inlineStr">
        <is>
          <t>Currency &amp; timing</t>
        </is>
      </c>
    </row>
    <row r="6" ht="24" customHeight="1" s="39">
      <c r="A6" s="51" t="inlineStr">
        <is>
          <t>USD : RWF exchange rate</t>
        </is>
      </c>
      <c r="B6" s="55" t="n">
        <v>1400</v>
      </c>
      <c r="C6" s="56" t="inlineStr">
        <is>
          <t>RWF/USD</t>
        </is>
      </c>
      <c r="D6" s="56" t="inlineStr">
        <is>
          <t>S27</t>
        </is>
      </c>
      <c r="E6" s="51" t="inlineStr">
        <is>
          <t>April 2026 Bank of Rwanda mid-rate.</t>
        </is>
      </c>
    </row>
    <row r="7" ht="24" customHeight="1" s="39">
      <c r="A7" s="51" t="inlineStr">
        <is>
          <t>Standard CIT rate</t>
        </is>
      </c>
      <c r="B7" s="55" t="n">
        <v>0.28</v>
      </c>
      <c r="C7" s="56" t="inlineStr">
        <is>
          <t>%</t>
        </is>
      </c>
      <c r="D7" s="56" t="inlineStr">
        <is>
          <t>S23</t>
        </is>
      </c>
      <c r="E7" s="51" t="inlineStr">
        <is>
          <t>Rwanda corporate income tax rate.</t>
        </is>
      </c>
    </row>
    <row r="8" ht="24" customHeight="1" s="39">
      <c r="A8" s="51" t="inlineStr">
        <is>
          <t>Discount rate for NPV</t>
        </is>
      </c>
      <c r="B8" s="55" t="n">
        <v>0.15</v>
      </c>
      <c r="C8" s="56" t="inlineStr">
        <is>
          <t>%</t>
        </is>
      </c>
      <c r="D8" s="56" t="inlineStr">
        <is>
          <t>—</t>
        </is>
      </c>
      <c r="E8" s="51" t="inlineStr">
        <is>
          <t>Risk-adjusted emerging-market agri-USD discount rate.</t>
        </is>
      </c>
    </row>
    <row r="9" ht="24" customHeight="1" s="39">
      <c r="A9" s="51" t="inlineStr">
        <is>
          <t>Annual RWF depreciation vs USD</t>
        </is>
      </c>
      <c r="B9" s="55" t="n">
        <v>0.08</v>
      </c>
      <c r="C9" s="56" t="inlineStr">
        <is>
          <t>%/yr</t>
        </is>
      </c>
      <c r="D9" s="56" t="inlineStr">
        <is>
          <t>S36</t>
        </is>
      </c>
      <c r="E9" s="51" t="inlineStr">
        <is>
          <t>Five-year trend; used as FX sensitivity lever.</t>
        </is>
      </c>
    </row>
    <row r="10" ht="21.75" customHeight="1" s="39">
      <c r="A10" s="42" t="inlineStr">
        <is>
          <t>Tower formats</t>
        </is>
      </c>
    </row>
    <row r="11" ht="24" customHeight="1" s="39">
      <c r="A11" s="51" t="inlineStr">
        <is>
          <t>Plant-sites per LD tower (52-plant 2.9m)</t>
        </is>
      </c>
      <c r="B11" s="55" t="n">
        <v>52</v>
      </c>
      <c r="C11" s="56" t="inlineStr">
        <is>
          <t>plants/tower</t>
        </is>
      </c>
      <c r="D11" s="56" t="inlineStr">
        <is>
          <t>S29</t>
        </is>
      </c>
      <c r="E11" s="51" t="inlineStr">
        <is>
          <t>Agrotonomy commercial tower. Pilot has 7.</t>
        </is>
      </c>
    </row>
    <row r="12" ht="24" customHeight="1" s="39">
      <c r="A12" s="51" t="inlineStr">
        <is>
          <t>Plant-sites per HD tower (196-plant)</t>
        </is>
      </c>
      <c r="B12" s="55" t="n">
        <v>196</v>
      </c>
      <c r="C12" s="56" t="inlineStr">
        <is>
          <t>plants/tower</t>
        </is>
      </c>
      <c r="D12" s="56" t="inlineStr">
        <is>
          <t>S29</t>
        </is>
      </c>
      <c r="E12" s="51" t="inlineStr">
        <is>
          <t>Agrotonomy HD commercial tower. Pilot has 3.</t>
        </is>
      </c>
    </row>
    <row r="13" ht="33" customHeight="1" s="39">
      <c r="A13" s="57" t="inlineStr">
        <is>
          <t>LD tower CIF Kigali — ex-factory</t>
        </is>
      </c>
      <c r="B13" s="58" t="n">
        <v>530</v>
      </c>
      <c r="C13" s="59" t="inlineStr">
        <is>
          <t>USD/tower</t>
        </is>
      </c>
      <c r="D13" s="59" t="inlineStr">
        <is>
          <t>S1</t>
        </is>
      </c>
      <c r="E13" s="57" t="inlineStr">
        <is>
          <t>Agrotonomy published ex-factory rate for 52-plant 2.9m tower.</t>
        </is>
      </c>
    </row>
    <row r="14" ht="33" customHeight="1" s="39">
      <c r="A14" s="51" t="inlineStr">
        <is>
          <t>LD tower CIF Kigali — shipping + duty</t>
        </is>
      </c>
      <c r="B14" s="55" t="n">
        <v>320</v>
      </c>
      <c r="C14" s="56" t="inlineStr">
        <is>
          <t>USD/tower</t>
        </is>
      </c>
      <c r="D14" s="56" t="inlineStr">
        <is>
          <t>S20+S19+S31</t>
        </is>
      </c>
      <c r="E14" s="51" t="inlineStr">
        <is>
          <t>Conservative; partner-negotiated rates 15–25% below this on repeat orders.</t>
        </is>
      </c>
    </row>
    <row r="15" ht="24" customHeight="1" s="39">
      <c r="A15" s="57" t="inlineStr">
        <is>
          <t>HD tower CIF Kigali — ex-factory</t>
        </is>
      </c>
      <c r="B15" s="58" t="n">
        <v>600</v>
      </c>
      <c r="C15" s="59" t="inlineStr">
        <is>
          <t>USD/tower</t>
        </is>
      </c>
      <c r="D15" s="59" t="inlineStr">
        <is>
          <t>S1b</t>
        </is>
      </c>
      <c r="E15" s="57" t="inlineStr">
        <is>
          <t>Founder-confirmed. Far cheaper per plant-site than LD.</t>
        </is>
      </c>
    </row>
    <row r="16" ht="24" customHeight="1" s="39">
      <c r="A16" s="51" t="inlineStr">
        <is>
          <t>HD tower CIF Kigali — shipping + duty</t>
        </is>
      </c>
      <c r="B16" s="55" t="n">
        <v>600</v>
      </c>
      <c r="C16" s="56" t="inlineStr">
        <is>
          <t>USD/tower</t>
        </is>
      </c>
      <c r="D16" s="56" t="inlineStr">
        <is>
          <t>S20+S19+S31</t>
        </is>
      </c>
      <c r="E16" s="51" t="inlineStr">
        <is>
          <t>Larger unit, more freight than LD.</t>
        </is>
      </c>
    </row>
    <row r="17" ht="33" customHeight="1" s="39">
      <c r="A17" s="51" t="inlineStr">
        <is>
          <t>Volume discount on towers @ 100+ towers</t>
        </is>
      </c>
      <c r="B17" s="55" t="n">
        <v>0.07000000000000001</v>
      </c>
      <c r="C17" s="56" t="inlineStr">
        <is>
          <t>%</t>
        </is>
      </c>
      <c r="D17" s="56" t="inlineStr">
        <is>
          <t>S1</t>
        </is>
      </c>
      <c r="E17" s="51" t="inlineStr">
        <is>
          <t>Agrotonomy bulk discount at 100+ towers — applied at Stage 1.</t>
        </is>
      </c>
    </row>
    <row r="18" ht="21.75" customHeight="1" s="39">
      <c r="A18" s="42" t="inlineStr">
        <is>
          <t>Site infrastructure CAPEX (per site, fixed regardless of tower count)</t>
        </is>
      </c>
    </row>
    <row r="19" ht="24" customHeight="1" s="39">
      <c r="A19" s="51" t="inlineStr">
        <is>
          <t>Archetype 1 (open-air + fence) — per site</t>
        </is>
      </c>
      <c r="B19" s="55" t="n">
        <v>5500</v>
      </c>
      <c r="C19" s="56" t="inlineStr">
        <is>
          <t>USD/site</t>
        </is>
      </c>
      <c r="D19" s="56" t="inlineStr">
        <is>
          <t>—</t>
        </is>
      </c>
      <c r="E19" s="51" t="inlineStr">
        <is>
          <t>Fence, shade, foundations, water tank, hookups.</t>
        </is>
      </c>
    </row>
    <row r="20" ht="33" customHeight="1" s="39">
      <c r="A20" s="51" t="inlineStr">
        <is>
          <t>Archetype 2 (net-house ~150 m²) — per site</t>
        </is>
      </c>
      <c r="B20" s="55" t="n">
        <v>9500</v>
      </c>
      <c r="C20" s="56" t="inlineStr">
        <is>
          <t>USD/site</t>
        </is>
      </c>
      <c r="D20" s="56" t="inlineStr">
        <is>
          <t>S21</t>
        </is>
      </c>
      <c r="E20" s="51" t="inlineStr">
        <is>
          <t>Galvanized frame, UV film, insect mesh, vents, foundations, water tank.</t>
        </is>
      </c>
    </row>
    <row r="21" ht="48" customHeight="1" s="39">
      <c r="A21" s="57" t="inlineStr">
        <is>
          <t>Archetype 3 (CFGET polycarbonate ~150 m²) — per site</t>
        </is>
      </c>
      <c r="B21" s="58" t="n">
        <v>14000</v>
      </c>
      <c r="C21" s="59" t="inlineStr">
        <is>
          <t>USD/site</t>
        </is>
      </c>
      <c r="D21" s="59" t="inlineStr">
        <is>
          <t>S2</t>
        </is>
      </c>
      <c r="E21" s="57" t="inlineStr">
        <is>
          <t>CFGET quote: USD 7,519 EXW Chengdu + ~USD 4,000 shipping + USD 2,500 setup = ~USD 14K landed. For reference only — pilot uses Archetype 1 open-air to stay within seed funding.</t>
        </is>
      </c>
    </row>
    <row r="22" ht="24" customHeight="1" s="39">
      <c r="A22" s="51" t="inlineStr">
        <is>
          <t>Irrigation + dosing (per site)</t>
        </is>
      </c>
      <c r="B22" s="55" t="n">
        <v>2000</v>
      </c>
      <c r="C22" s="56" t="inlineStr">
        <is>
          <t>USD/site</t>
        </is>
      </c>
      <c r="D22" s="56" t="inlineStr">
        <is>
          <t>S1</t>
        </is>
      </c>
      <c r="E22" s="51" t="inlineStr">
        <is>
          <t>Auto nutrient/water delivery system.</t>
        </is>
      </c>
    </row>
    <row r="23" ht="24" customHeight="1" s="39">
      <c r="A23" s="51" t="inlineStr">
        <is>
          <t>Commissioning + training (per site)</t>
        </is>
      </c>
      <c r="B23" s="55" t="n">
        <v>1500</v>
      </c>
      <c r="C23" s="56" t="inlineStr">
        <is>
          <t>USD/site</t>
        </is>
      </c>
      <c r="D23" s="56" t="inlineStr">
        <is>
          <t>—</t>
        </is>
      </c>
      <c r="E23" s="51" t="inlineStr">
        <is>
          <t>First-cycle technical support per new site.</t>
        </is>
      </c>
    </row>
    <row r="24" ht="21.75" customHeight="1" s="39">
      <c r="A24" s="42" t="inlineStr">
        <is>
          <t>OPEX — per site (fixed; doesn't scale with tower count)</t>
        </is>
      </c>
    </row>
    <row r="25" ht="48" customHeight="1" s="39">
      <c r="A25" s="51" t="inlineStr">
        <is>
          <t>Senior site operators (2 per site, Stage 1)</t>
        </is>
      </c>
      <c r="B25" s="55" t="n">
        <v>180</v>
      </c>
      <c r="C25" s="56" t="inlineStr">
        <is>
          <t>USD/site/mo each</t>
        </is>
      </c>
      <c r="D25" s="56" t="inlineStr">
        <is>
          <t>S10</t>
        </is>
      </c>
      <c r="E25" s="51" t="inlineStr">
        <is>
          <t>Two senior operators per site who delegate. Above Anker Rural Rwanda living wage USD 166/mo. Pilot uses 1 senior operator (single site, smaller scope).</t>
        </is>
      </c>
    </row>
    <row r="26" ht="48" customHeight="1" s="39">
      <c r="A26" s="51" t="inlineStr">
        <is>
          <t>Operator assistants (2 per site, 3 days/wk, Stage 1)</t>
        </is>
      </c>
      <c r="B26" s="55" t="n">
        <v>80</v>
      </c>
      <c r="C26" s="56" t="inlineStr">
        <is>
          <t>USD/site/mo each</t>
        </is>
      </c>
      <c r="D26" s="56" t="inlineStr">
        <is>
          <t>S10</t>
        </is>
      </c>
      <c r="E26" s="51" t="inlineStr">
        <is>
          <t>Two junior assistants per site reporting to senior operators. 3 days/week at ~RWF 112K/mo. Sage and systems reduce total labor needs.</t>
        </is>
      </c>
    </row>
    <row r="27" ht="24" customHeight="1" s="39">
      <c r="A27" s="51" t="inlineStr">
        <is>
          <t>Shared agronomist allocation per site</t>
        </is>
      </c>
      <c r="B27" s="55" t="n">
        <v>60</v>
      </c>
      <c r="C27" s="56" t="inlineStr">
        <is>
          <t>USD/site/mo</t>
        </is>
      </c>
      <c r="D27" s="56" t="inlineStr">
        <is>
          <t>—</t>
        </is>
      </c>
      <c r="E27" s="51" t="inlineStr">
        <is>
          <t>One agronomist serves ~10 sites at USD 600/mo total.</t>
        </is>
      </c>
    </row>
    <row r="28" ht="48" customHeight="1" s="39">
      <c r="A28" s="51" t="inlineStr">
        <is>
          <t>Land lease — Pilot (305 sqm partnership)</t>
        </is>
      </c>
      <c r="B28" s="55" t="n">
        <v>167</v>
      </c>
      <c r="C28" s="56" t="inlineStr">
        <is>
          <t>USD/site/mo</t>
        </is>
      </c>
      <c r="D28" s="56" t="inlineStr">
        <is>
          <t>—</t>
        </is>
      </c>
      <c r="E28" s="51" t="inlineStr">
        <is>
          <t>USD 2,000/year arrangement with the land owner in Gasabo District. He may become our first farmer-partner once Phase 2 opens.</t>
        </is>
      </c>
    </row>
    <row r="29" ht="33" customHeight="1" s="39">
      <c r="A29" s="51" t="inlineStr">
        <is>
          <t>Land lease — Stage 1 (½ hectare, owned)</t>
        </is>
      </c>
      <c r="B29" s="55" t="n">
        <v>0</v>
      </c>
      <c r="C29" s="56" t="inlineStr">
        <is>
          <t>USD/site/mo</t>
        </is>
      </c>
      <c r="D29" s="56" t="inlineStr">
        <is>
          <t>—</t>
        </is>
      </c>
      <c r="E29" s="51" t="inlineStr">
        <is>
          <t>Half-hectare for Stage 1 scale-up is owned outright. No lease.</t>
        </is>
      </c>
    </row>
    <row r="30" ht="33" customHeight="1" s="39">
      <c r="A30" s="51" t="inlineStr">
        <is>
          <t>Climate-control electricity (Archetype 3 only)</t>
        </is>
      </c>
      <c r="B30" s="55" t="n">
        <v>65</v>
      </c>
      <c r="C30" s="56" t="inlineStr">
        <is>
          <t>USD/site/mo</t>
        </is>
      </c>
      <c r="D30" s="56" t="inlineStr">
        <is>
          <t>S12</t>
        </is>
      </c>
      <c r="E30" s="51" t="inlineStr">
        <is>
          <t>CFGET passive vents + sunshade motors. Mild Kigali climate keeps this low.</t>
        </is>
      </c>
    </row>
    <row r="31" ht="21.75" customHeight="1" s="39">
      <c r="A31" s="42" t="inlineStr">
        <is>
          <t>OPEX — per tower (scales with physical tower count)</t>
        </is>
      </c>
    </row>
    <row r="32" ht="24" customHeight="1" s="39">
      <c r="A32" s="51" t="inlineStr">
        <is>
          <t>Pump electricity per tower per month</t>
        </is>
      </c>
      <c r="B32" s="55" t="n">
        <v>0.85</v>
      </c>
      <c r="C32" s="56" t="inlineStr">
        <is>
          <t>USD/tower/mo</t>
        </is>
      </c>
      <c r="D32" s="56" t="inlineStr">
        <is>
          <t>S14+S12</t>
        </is>
      </c>
      <c r="E32" s="51" t="inlineStr">
        <is>
          <t>Each tower has one pump (45W, 0.216 kWh/day).</t>
        </is>
      </c>
    </row>
    <row r="33" ht="24" customHeight="1" s="39">
      <c r="A33" s="51" t="inlineStr">
        <is>
          <t>Maintenance + consumables per tower per month</t>
        </is>
      </c>
      <c r="B33" s="55" t="n">
        <v>1.5</v>
      </c>
      <c r="C33" s="56" t="inlineStr">
        <is>
          <t>USD/tower/mo</t>
        </is>
      </c>
      <c r="D33" s="56" t="inlineStr">
        <is>
          <t>—</t>
        </is>
      </c>
      <c r="E33" s="51" t="inlineStr">
        <is>
          <t>Replacement parts, minor repairs.</t>
        </is>
      </c>
    </row>
    <row r="34" ht="24" customHeight="1" s="39">
      <c r="A34" s="51" t="inlineStr">
        <is>
          <t>Maintenance overhead per Archetype-2 site</t>
        </is>
      </c>
      <c r="B34" s="55" t="n">
        <v>20</v>
      </c>
      <c r="C34" s="56" t="inlineStr">
        <is>
          <t>USD/site/mo</t>
        </is>
      </c>
      <c r="D34" s="56" t="inlineStr">
        <is>
          <t>—</t>
        </is>
      </c>
      <c r="E34" s="51" t="inlineStr">
        <is>
          <t>Net replacement, vent upkeep.</t>
        </is>
      </c>
    </row>
    <row r="35" ht="24" customHeight="1" s="39">
      <c r="A35" s="51" t="inlineStr">
        <is>
          <t>Maintenance overhead per Archetype-3 site</t>
        </is>
      </c>
      <c r="B35" s="55" t="n">
        <v>40</v>
      </c>
      <c r="C35" s="56" t="inlineStr">
        <is>
          <t>USD/site/mo</t>
        </is>
      </c>
      <c r="D35" s="56" t="inlineStr">
        <is>
          <t>—</t>
        </is>
      </c>
      <c r="E35" s="51" t="inlineStr">
        <is>
          <t>Polycarbonate film 3-yr cycle, motorized vents.</t>
        </is>
      </c>
    </row>
    <row r="36" ht="21.75" customHeight="1" s="39">
      <c r="A36" s="42" t="inlineStr">
        <is>
          <t>OPEX — per plant-site (scales with plant count)</t>
        </is>
      </c>
    </row>
    <row r="37" ht="48" customHeight="1" s="39">
      <c r="A37" s="57" t="inlineStr">
        <is>
          <t>Nutrients per plant-site per month</t>
        </is>
      </c>
      <c r="B37" s="58" t="n">
        <v>0.03</v>
      </c>
      <c r="C37" s="59" t="inlineStr">
        <is>
          <t>USD/plant/mo</t>
        </is>
      </c>
      <c r="D37" s="59" t="inlineStr">
        <is>
          <t>S13</t>
        </is>
      </c>
      <c r="E37" s="57" t="inlineStr">
        <is>
          <t>Agrotonomy nutrient kits with negotiated bulk rate. Original published rate $0.05/plant/mo, model assumes 40% negotiated reduction at 100-tower order.</t>
        </is>
      </c>
    </row>
    <row r="38" ht="48" customHeight="1" s="39">
      <c r="A38" s="51" t="inlineStr">
        <is>
          <t>Seedlings per plant-site per month</t>
        </is>
      </c>
      <c r="B38" s="55" t="n">
        <v>0.02</v>
      </c>
      <c r="C38" s="56" t="inlineStr">
        <is>
          <t>USD/plant/mo</t>
        </is>
      </c>
      <c r="D38" s="56" t="inlineStr">
        <is>
          <t>S26</t>
        </is>
      </c>
      <c r="E38" s="51" t="inlineStr">
        <is>
          <t>Local Rwandan nursery sourcing — significantly cheaper than imported. MINAGRI has expressed willingness to support seedling sourcing as part of the MoU.</t>
        </is>
      </c>
    </row>
    <row r="39" ht="33" customHeight="1" s="39">
      <c r="A39" s="51" t="inlineStr">
        <is>
          <t>Average crop cycles per month</t>
        </is>
      </c>
      <c r="B39" s="55" t="n">
        <v>0.9</v>
      </c>
      <c r="C39" s="56" t="inlineStr">
        <is>
          <t>cycles</t>
        </is>
      </c>
      <c r="D39" s="56" t="inlineStr">
        <is>
          <t>S16</t>
        </is>
      </c>
      <c r="E39" s="51" t="inlineStr">
        <is>
          <t>Blended across leafy greens, herbs, fruiting. ~33-day average.</t>
        </is>
      </c>
    </row>
    <row r="40" ht="48" customHeight="1" s="39">
      <c r="A40" s="51" t="inlineStr">
        <is>
          <t>Water cost per plant-site per year</t>
        </is>
      </c>
      <c r="B40" s="55" t="n">
        <v>0.012</v>
      </c>
      <c r="C40" s="56" t="inlineStr">
        <is>
          <t>USD/plant/yr</t>
        </is>
      </c>
      <c r="D40" s="56" t="inlineStr">
        <is>
          <t>S15+S11</t>
        </is>
      </c>
      <c r="E40" s="51" t="inlineStr">
        <is>
          <t>WASAC commercial water at RWF 736–940/m³. Each tower uses ~3.79 L/day. At 100 towers that is ~11 m³/month for the entire network — water is essentially free at our scale.</t>
        </is>
      </c>
    </row>
    <row r="41" ht="21.75" customHeight="1" s="39">
      <c r="A41" s="42" t="inlineStr">
        <is>
          <t>Corporate overhead (leadership equity-only through Stage 1; salaries phased in at Stage 2+)</t>
        </is>
      </c>
    </row>
    <row r="42" ht="24" customHeight="1" s="39">
      <c r="A42" s="51" t="inlineStr">
        <is>
          <t>Operations Lead (Olivier) — Pilot</t>
        </is>
      </c>
      <c r="B42" s="55" t="n">
        <v>0</v>
      </c>
      <c r="C42" s="56" t="inlineStr">
        <is>
          <t>USD/mo</t>
        </is>
      </c>
      <c r="D42" s="56" t="inlineStr">
        <is>
          <t>S32</t>
        </is>
      </c>
      <c r="E42" s="51" t="inlineStr">
        <is>
          <t>Equity-only. Per founder agreement.</t>
        </is>
      </c>
    </row>
    <row r="43" ht="24" customHeight="1" s="39">
      <c r="A43" s="51" t="inlineStr">
        <is>
          <t>Operations Lead (Olivier) — Stage 1 (≤100 towers)</t>
        </is>
      </c>
      <c r="B43" s="55" t="n">
        <v>0</v>
      </c>
      <c r="C43" s="56" t="inlineStr">
        <is>
          <t>USD/mo</t>
        </is>
      </c>
      <c r="D43" s="56" t="inlineStr">
        <is>
          <t>S32</t>
        </is>
      </c>
      <c r="E43" s="51" t="inlineStr">
        <is>
          <t>Equity-only through Stage 1. Salary begins post-100-towers.</t>
        </is>
      </c>
    </row>
    <row r="44" ht="33" customHeight="1" s="39">
      <c r="A44" s="57" t="inlineStr">
        <is>
          <t>Operations Lead (Olivier) — Stage 2+</t>
        </is>
      </c>
      <c r="B44" s="58" t="n">
        <v>500</v>
      </c>
      <c r="C44" s="59" t="inlineStr">
        <is>
          <t>USD/mo</t>
        </is>
      </c>
      <c r="D44" s="59" t="inlineStr">
        <is>
          <t>S32</t>
        </is>
      </c>
      <c r="E44" s="57" t="inlineStr">
        <is>
          <t>500–800K RWF/mo per agreement; modeled at midpoint (~$500 USD).</t>
        </is>
      </c>
    </row>
    <row r="45" ht="33" customHeight="1" s="39">
      <c r="A45" s="51" t="inlineStr">
        <is>
          <t>Head of Agritech (Michel) — Pilot &amp; Stage 1</t>
        </is>
      </c>
      <c r="B45" s="55" t="n">
        <v>0</v>
      </c>
      <c r="C45" s="56" t="inlineStr">
        <is>
          <t>USD/mo</t>
        </is>
      </c>
      <c r="D45" s="56" t="inlineStr">
        <is>
          <t>S32</t>
        </is>
      </c>
      <c r="E45" s="51" t="inlineStr">
        <is>
          <t>Part-time strategic role through Stage 1 (3–4 days/week, mostly strategy). Equity-aligned.</t>
        </is>
      </c>
    </row>
    <row r="46" ht="24" customHeight="1" s="39">
      <c r="A46" s="51" t="inlineStr">
        <is>
          <t>Head of Agritech (Michel) — Stage 2+</t>
        </is>
      </c>
      <c r="B46" s="55" t="n">
        <v>600</v>
      </c>
      <c r="C46" s="56" t="inlineStr">
        <is>
          <t>USD/mo</t>
        </is>
      </c>
      <c r="D46" s="56" t="inlineStr">
        <is>
          <t>S32</t>
        </is>
      </c>
      <c r="E46" s="51" t="inlineStr">
        <is>
          <t>Full salary begins when role becomes full-time at Stage 2+.</t>
        </is>
      </c>
    </row>
    <row r="47" ht="24" customHeight="1" s="39">
      <c r="A47" s="51" t="inlineStr">
        <is>
          <t>CEO (Founder) — Pilot &amp; Stage 1</t>
        </is>
      </c>
      <c r="B47" s="55" t="n">
        <v>0</v>
      </c>
      <c r="C47" s="56" t="inlineStr">
        <is>
          <t>USD/mo</t>
        </is>
      </c>
      <c r="D47" s="56" t="inlineStr">
        <is>
          <t>S32</t>
        </is>
      </c>
      <c r="E47" s="51" t="inlineStr">
        <is>
          <t>Equity-only. Salary begins post-100-towers.</t>
        </is>
      </c>
    </row>
    <row r="48" ht="24" customHeight="1" s="39">
      <c r="A48" s="51" t="inlineStr">
        <is>
          <t>Finance Director (Linda) — Pilot &amp; Stage 1</t>
        </is>
      </c>
      <c r="B48" s="55" t="n">
        <v>0</v>
      </c>
      <c r="C48" s="56" t="inlineStr">
        <is>
          <t>USD/mo</t>
        </is>
      </c>
      <c r="D48" s="56" t="inlineStr">
        <is>
          <t>S32</t>
        </is>
      </c>
      <c r="E48" s="51" t="inlineStr">
        <is>
          <t>Equity-only. Salary begins post-100-towers.</t>
        </is>
      </c>
    </row>
    <row r="49" ht="24" customHeight="1" s="39">
      <c r="A49" s="51" t="inlineStr">
        <is>
          <t>COO (Terry) — Pilot &amp; Stage 1</t>
        </is>
      </c>
      <c r="B49" s="55" t="n">
        <v>0</v>
      </c>
      <c r="C49" s="56" t="inlineStr">
        <is>
          <t>USD/mo</t>
        </is>
      </c>
      <c r="D49" s="56" t="inlineStr">
        <is>
          <t>S32</t>
        </is>
      </c>
      <c r="E49" s="51" t="inlineStr">
        <is>
          <t>Equity-only. Salary begins post-100-towers.</t>
        </is>
      </c>
    </row>
    <row r="50" ht="24" customHeight="1" s="39">
      <c r="A50" s="51" t="inlineStr">
        <is>
          <t>Cold-chain delivery — Pilot</t>
        </is>
      </c>
      <c r="B50" s="55" t="n">
        <v>150</v>
      </c>
      <c r="C50" s="56" t="inlineStr">
        <is>
          <t>USD/mo</t>
        </is>
      </c>
      <c r="D50" s="56" t="inlineStr">
        <is>
          <t>S34</t>
        </is>
      </c>
      <c r="E50" s="51" t="inlineStr">
        <is>
          <t>Single-site, low frequency. Motorbike + insulated box.</t>
        </is>
      </c>
    </row>
    <row r="51" ht="24" customHeight="1" s="39">
      <c r="A51" s="51" t="inlineStr">
        <is>
          <t>Cold-chain delivery — Stage 1</t>
        </is>
      </c>
      <c r="B51" s="55" t="n">
        <v>400</v>
      </c>
      <c r="C51" s="56" t="inlineStr">
        <is>
          <t>USD/mo</t>
        </is>
      </c>
      <c r="D51" s="56" t="inlineStr">
        <is>
          <t>S34</t>
        </is>
      </c>
      <c r="E51" s="51" t="inlineStr">
        <is>
          <t>4 sites, 3-day/week city radius. Kigali courier benchmark.</t>
        </is>
      </c>
    </row>
    <row r="52" ht="24" customHeight="1" s="39">
      <c r="A52" s="51" t="inlineStr">
        <is>
          <t>Accounting / bookkeeping — Pilot</t>
        </is>
      </c>
      <c r="B52" s="55" t="n">
        <v>50</v>
      </c>
      <c r="C52" s="56" t="inlineStr">
        <is>
          <t>USD/mo</t>
        </is>
      </c>
      <c r="D52" s="56" t="inlineStr">
        <is>
          <t>S33</t>
        </is>
      </c>
      <c r="E52" s="51" t="inlineStr">
        <is>
          <t>Light-touch quarterly bookkeeping.</t>
        </is>
      </c>
    </row>
    <row r="53" ht="24" customHeight="1" s="39">
      <c r="A53" s="51" t="inlineStr">
        <is>
          <t>Accounting / bookkeeping — Stage 1</t>
        </is>
      </c>
      <c r="B53" s="55" t="n">
        <v>100</v>
      </c>
      <c r="C53" s="56" t="inlineStr">
        <is>
          <t>USD/mo</t>
        </is>
      </c>
      <c r="D53" s="56" t="inlineStr">
        <is>
          <t>S33</t>
        </is>
      </c>
      <c r="E53" s="51" t="inlineStr">
        <is>
          <t>RICPA SME baseline.</t>
        </is>
      </c>
    </row>
    <row r="54" ht="24" customHeight="1" s="39">
      <c r="A54" s="51" t="inlineStr">
        <is>
          <t>Office, comms, software — Pilot</t>
        </is>
      </c>
      <c r="B54" s="55" t="n">
        <v>50</v>
      </c>
      <c r="C54" s="56" t="inlineStr">
        <is>
          <t>USD/mo</t>
        </is>
      </c>
      <c r="D54" s="56" t="inlineStr">
        <is>
          <t>—</t>
        </is>
      </c>
      <c r="E54" s="51" t="inlineStr">
        <is>
          <t>Connectivity, basic tools, Sage stack.</t>
        </is>
      </c>
    </row>
    <row r="55" ht="24" customHeight="1" s="39">
      <c r="A55" s="51" t="inlineStr">
        <is>
          <t>Office, comms, software — Stage 1</t>
        </is>
      </c>
      <c r="B55" s="55" t="n">
        <v>150</v>
      </c>
      <c r="C55" s="56" t="inlineStr">
        <is>
          <t>USD/mo</t>
        </is>
      </c>
      <c r="D55" s="56" t="inlineStr">
        <is>
          <t>—</t>
        </is>
      </c>
      <c r="E55" s="51" t="inlineStr">
        <is>
          <t>Coworking allocation + connectivity + Sage stack.</t>
        </is>
      </c>
    </row>
    <row r="56" ht="24" customHeight="1" s="39">
      <c r="A56" s="51" t="inlineStr">
        <is>
          <t>Insurance as % of annual revenue</t>
        </is>
      </c>
      <c r="B56" s="55" t="n">
        <v>0.04</v>
      </c>
      <c r="C56" s="56" t="inlineStr">
        <is>
          <t>%</t>
        </is>
      </c>
      <c r="D56" s="56" t="inlineStr">
        <is>
          <t>S35</t>
        </is>
      </c>
      <c r="E56" s="51" t="inlineStr">
        <is>
          <t>UAP/SONARWA agri-insurance benchmark 3–5%.</t>
        </is>
      </c>
    </row>
    <row r="57" ht="24" customHeight="1" s="39">
      <c r="A57" s="51" t="inlineStr">
        <is>
          <t>Operator yield bonus, % of net rev above target</t>
        </is>
      </c>
      <c r="B57" s="55" t="n">
        <v>0.1</v>
      </c>
      <c r="C57" s="56" t="inlineStr">
        <is>
          <t>%</t>
        </is>
      </c>
      <c r="D57" s="56" t="inlineStr">
        <is>
          <t>—</t>
        </is>
      </c>
      <c r="E57" s="51" t="inlineStr">
        <is>
          <t>Aligns operator to output. Not in steady-state OPEX.</t>
        </is>
      </c>
    </row>
    <row r="58" ht="21.75" customHeight="1" s="39">
      <c r="A58" s="42" t="inlineStr">
        <is>
          <t>Production parameters</t>
        </is>
      </c>
    </row>
    <row r="59" ht="33" customHeight="1" s="39">
      <c r="A59" s="57" t="inlineStr">
        <is>
          <t>Year-1 production ramp (% of steady state)</t>
        </is>
      </c>
      <c r="B59" s="58" t="n">
        <v>0.65</v>
      </c>
      <c r="C59" s="59" t="inlineStr">
        <is>
          <t>%</t>
        </is>
      </c>
      <c r="D59" s="59" t="inlineStr">
        <is>
          <t>—</t>
        </is>
      </c>
      <c r="E59" s="57" t="inlineStr">
        <is>
          <t>New sites typically reach 65% of full output in Y1. Conservative.</t>
        </is>
      </c>
    </row>
    <row r="60" ht="24" customHeight="1" s="39">
      <c r="A60" s="51" t="inlineStr">
        <is>
          <t>Archetype 1 vs 2 yield haircut</t>
        </is>
      </c>
      <c r="B60" s="55" t="n">
        <v>0.15</v>
      </c>
      <c r="C60" s="56" t="inlineStr">
        <is>
          <t>%</t>
        </is>
      </c>
      <c r="D60" s="56" t="inlineStr">
        <is>
          <t>—</t>
        </is>
      </c>
      <c r="E60" s="51" t="inlineStr">
        <is>
          <t>Open-air yields ~15% less than net-house.</t>
        </is>
      </c>
    </row>
    <row r="61" ht="24" customHeight="1" s="39">
      <c r="A61" s="51" t="inlineStr">
        <is>
          <t>Archetype 3 yield uplift vs 2</t>
        </is>
      </c>
      <c r="B61" s="55" t="n">
        <v>0.2</v>
      </c>
      <c r="C61" s="56" t="inlineStr">
        <is>
          <t>%</t>
        </is>
      </c>
      <c r="D61" s="56" t="inlineStr">
        <is>
          <t>—</t>
        </is>
      </c>
      <c r="E61" s="51" t="inlineStr">
        <is>
          <t>Polycarbonate greenhouse yields ~20% more than net-house.</t>
        </is>
      </c>
    </row>
    <row r="62" ht="21.75" customHeight="1" s="39">
      <c r="A62" s="42" t="inlineStr">
        <is>
          <t>Network sizing — by stage</t>
        </is>
      </c>
    </row>
    <row r="63" ht="24" customHeight="1" s="39">
      <c r="A63" s="51" t="inlineStr">
        <is>
          <t>Pilot LD tower count</t>
        </is>
      </c>
      <c r="B63" s="55" t="n">
        <v>7</v>
      </c>
      <c r="C63" s="56" t="inlineStr">
        <is>
          <t>towers</t>
        </is>
      </c>
      <c r="D63" s="56" t="inlineStr">
        <is>
          <t>S29</t>
        </is>
      </c>
      <c r="E63" s="51" t="inlineStr">
        <is>
          <t>Pilot has 7 × 52-plant LD towers.</t>
        </is>
      </c>
    </row>
    <row r="64" ht="24" customHeight="1" s="39">
      <c r="A64" s="51" t="inlineStr">
        <is>
          <t>Pilot HD tower count</t>
        </is>
      </c>
      <c r="B64" s="55" t="n">
        <v>3</v>
      </c>
      <c r="C64" s="56" t="inlineStr">
        <is>
          <t>towers</t>
        </is>
      </c>
      <c r="D64" s="56" t="inlineStr">
        <is>
          <t>S29</t>
        </is>
      </c>
      <c r="E64" s="51" t="inlineStr">
        <is>
          <t>Pilot has 3 × 196-plant HD towers.</t>
        </is>
      </c>
    </row>
    <row r="65" ht="24" customHeight="1" s="39">
      <c r="A65" s="57" t="inlineStr">
        <is>
          <t>Stage 1 target plant-sites</t>
        </is>
      </c>
      <c r="B65" s="58" t="n">
        <v>9520</v>
      </c>
      <c r="C65" s="59" t="inlineStr">
        <is>
          <t>plant-sites</t>
        </is>
      </c>
      <c r="D65" s="59" t="inlineStr">
        <is>
          <t>S26</t>
        </is>
      </c>
      <c r="E65" s="57" t="inlineStr">
        <is>
          <t>100-tower scale-up. 70 LD + 30 HD towers. Land secured.</t>
        </is>
      </c>
    </row>
    <row r="66" ht="21.75" customHeight="1" s="39">
      <c r="A66" s="42" t="inlineStr">
        <is>
          <t>Tower-format mix at scale</t>
        </is>
      </c>
    </row>
    <row r="67" ht="24" customHeight="1" s="39">
      <c r="A67" s="51" t="inlineStr">
        <is>
          <t>% of plant-sites on LD towers</t>
        </is>
      </c>
      <c r="B67" s="55" t="n">
        <v>0.382</v>
      </c>
      <c r="C67" s="56" t="inlineStr">
        <is>
          <t>%</t>
        </is>
      </c>
      <c r="D67" s="56" t="inlineStr">
        <is>
          <t>—</t>
        </is>
      </c>
      <c r="E67" s="51" t="inlineStr">
        <is>
          <t>70 LD × 52 / 9,520 = 38.2%.</t>
        </is>
      </c>
    </row>
    <row r="68" ht="24" customHeight="1" s="39">
      <c r="A68" s="51" t="inlineStr">
        <is>
          <t>% of plant-sites on HD towers</t>
        </is>
      </c>
      <c r="B68" s="55" t="n">
        <v>0.618</v>
      </c>
      <c r="C68" s="56" t="inlineStr">
        <is>
          <t>%</t>
        </is>
      </c>
      <c r="D68" s="56" t="inlineStr">
        <is>
          <t>—</t>
        </is>
      </c>
      <c r="E68" s="51" t="inlineStr">
        <is>
          <t>30 HD × 196 / 9,520 = 61.8%.</t>
        </is>
      </c>
    </row>
    <row r="69" ht="21.75" customHeight="1" s="39">
      <c r="A69" s="42" t="inlineStr">
        <is>
          <t>Archetype mix</t>
        </is>
      </c>
    </row>
    <row r="70" ht="24" customHeight="1" s="39">
      <c r="A70" s="51" t="inlineStr">
        <is>
          <t>% of plant-sites on Archetype 1 (open-air)</t>
        </is>
      </c>
      <c r="B70" s="55" t="n">
        <v>0.7</v>
      </c>
      <c r="C70" s="56" t="inlineStr">
        <is>
          <t>%</t>
        </is>
      </c>
      <c r="D70" s="56" t="inlineStr">
        <is>
          <t>S26</t>
        </is>
      </c>
      <c r="E70" s="51" t="inlineStr">
        <is>
          <t>Default. Local-acclimated crops outdoors.</t>
        </is>
      </c>
    </row>
    <row r="71" ht="24" customHeight="1" s="39">
      <c r="A71" s="51" t="inlineStr">
        <is>
          <t>% of plant-sites on Archetype 2 (net-house)</t>
        </is>
      </c>
      <c r="B71" s="55" t="n">
        <v>0.2</v>
      </c>
      <c r="C71" s="56" t="inlineStr">
        <is>
          <t>%</t>
        </is>
      </c>
      <c r="D71" s="56" t="inlineStr">
        <is>
          <t>S26</t>
        </is>
      </c>
      <c r="E71" s="51" t="inlineStr">
        <is>
          <t>Premium and pest-sensitive crops.</t>
        </is>
      </c>
    </row>
    <row r="72" ht="24" customHeight="1" s="39">
      <c r="A72" s="51" t="inlineStr">
        <is>
          <t>% of plant-sites on Archetype 3 (greenhouse)</t>
        </is>
      </c>
      <c r="B72" s="55" t="n">
        <v>0.1</v>
      </c>
      <c r="C72" s="56" t="inlineStr">
        <is>
          <t>%</t>
        </is>
      </c>
      <c r="D72" s="56" t="inlineStr">
        <is>
          <t>S26</t>
        </is>
      </c>
      <c r="E72" s="51" t="inlineStr">
        <is>
          <t>Foreign and temperature-sensitive crops only.</t>
        </is>
      </c>
    </row>
    <row r="73" ht="21.75" customHeight="1" s="39">
      <c r="A73" s="42" t="inlineStr">
        <is>
          <t>Modeled crop allocation (representative — Stage 1 specialty mix selected from pilot)</t>
        </is>
      </c>
    </row>
    <row r="74" ht="33" customHeight="1" s="39">
      <c r="A74" s="51" t="inlineStr">
        <is>
          <t>% leafy greens</t>
        </is>
      </c>
      <c r="B74" s="55" t="n">
        <v>0.4</v>
      </c>
      <c r="C74" s="56" t="inlineStr">
        <is>
          <t>%</t>
        </is>
      </c>
      <c r="D74" s="56" t="inlineStr">
        <is>
          <t>S26</t>
        </is>
      </c>
      <c r="E74" s="51" t="inlineStr">
        <is>
          <t>Safe-category anchor. Lettuce/spinach/kale class. Tested in pilot.</t>
        </is>
      </c>
    </row>
    <row r="75" ht="24" customHeight="1" s="39">
      <c r="A75" s="51" t="inlineStr">
        <is>
          <t>% premium herbs</t>
        </is>
      </c>
      <c r="B75" s="55" t="n">
        <v>0.25</v>
      </c>
      <c r="C75" s="56" t="inlineStr">
        <is>
          <t>%</t>
        </is>
      </c>
      <c r="D75" s="56" t="inlineStr">
        <is>
          <t>S26</t>
        </is>
      </c>
      <c r="E75" s="51" t="inlineStr">
        <is>
          <t>Basil-class. Highest per-gram margin in test basket.</t>
        </is>
      </c>
    </row>
    <row r="76" ht="24" customHeight="1" s="39">
      <c r="A76" s="51" t="inlineStr">
        <is>
          <t>% specialty herbs</t>
        </is>
      </c>
      <c r="B76" s="55" t="n">
        <v>0.15</v>
      </c>
      <c r="C76" s="56" t="inlineStr">
        <is>
          <t>%</t>
        </is>
      </c>
      <c r="D76" s="56" t="inlineStr">
        <is>
          <t>S26</t>
        </is>
      </c>
      <c r="E76" s="51" t="inlineStr">
        <is>
          <t>Mint-class. Hotel-bar demand.</t>
        </is>
      </c>
    </row>
    <row r="77" ht="24" customHeight="1" s="39">
      <c r="A77" s="51" t="inlineStr">
        <is>
          <t>% premium climate-controlled (Arch 3)</t>
        </is>
      </c>
      <c r="B77" s="55" t="n">
        <v>0.15</v>
      </c>
      <c r="C77" s="56" t="inlineStr">
        <is>
          <t>%</t>
        </is>
      </c>
      <c r="D77" s="56" t="inlineStr">
        <is>
          <t>S26</t>
        </is>
      </c>
      <c r="E77" s="51" t="inlineStr">
        <is>
          <t>Arch 3 only. Specific crop TBD per V3 crop list.</t>
        </is>
      </c>
    </row>
    <row r="78" ht="24" customHeight="1" s="39">
      <c r="A78" s="51" t="inlineStr">
        <is>
          <t>% rotational / export trials</t>
        </is>
      </c>
      <c r="B78" s="55" t="n">
        <v>0.05</v>
      </c>
      <c r="C78" s="56" t="inlineStr">
        <is>
          <t>%</t>
        </is>
      </c>
      <c r="D78" s="56" t="inlineStr">
        <is>
          <t>S26</t>
        </is>
      </c>
      <c r="E78" s="51" t="inlineStr">
        <is>
          <t>Export bold-bets and new variety trials.</t>
        </is>
      </c>
    </row>
    <row r="79" ht="21.75" customHeight="1" s="39">
      <c r="A79" s="42" t="inlineStr">
        <is>
          <t>Per-category yields (kg per plant-site per year, Archetype 2 baseline)</t>
        </is>
      </c>
    </row>
    <row r="80" ht="24" customHeight="1" s="39">
      <c r="A80" s="51" t="inlineStr">
        <is>
          <t>Leafy greens</t>
        </is>
      </c>
      <c r="B80" s="55" t="n">
        <v>2.2</v>
      </c>
      <c r="C80" s="56" t="inlineStr">
        <is>
          <t>kg/plant/yr</t>
        </is>
      </c>
      <c r="D80" s="56" t="inlineStr">
        <is>
          <t>S16</t>
        </is>
      </c>
      <c r="E80" s="51" t="inlineStr">
        <is>
          <t>Lettuce reference. ~12 heads/plant-site/yr × 180g/head.</t>
        </is>
      </c>
    </row>
    <row r="81" ht="24" customHeight="1" s="39">
      <c r="A81" s="51" t="inlineStr">
        <is>
          <t>Premium herbs</t>
        </is>
      </c>
      <c r="B81" s="55" t="n">
        <v>1.65</v>
      </c>
      <c r="C81" s="56" t="inlineStr">
        <is>
          <t>kg/plant/yr</t>
        </is>
      </c>
      <c r="D81" s="56" t="inlineStr">
        <is>
          <t>S18</t>
        </is>
      </c>
      <c r="E81" s="51" t="inlineStr">
        <is>
          <t>Basil reference. 8–12 cuts/yr × ~150g/cut.</t>
        </is>
      </c>
    </row>
    <row r="82" ht="24" customHeight="1" s="39">
      <c r="A82" s="51" t="inlineStr">
        <is>
          <t>Specialty herbs</t>
        </is>
      </c>
      <c r="B82" s="55" t="n">
        <v>1.25</v>
      </c>
      <c r="C82" s="56" t="inlineStr">
        <is>
          <t>kg/plant/yr</t>
        </is>
      </c>
      <c r="D82" s="56" t="inlineStr">
        <is>
          <t>S18</t>
        </is>
      </c>
      <c r="E82" s="51" t="inlineStr">
        <is>
          <t>Mint reference. 10–14 cuts/yr × ~100–140g/cut.</t>
        </is>
      </c>
    </row>
    <row r="83" ht="24" customHeight="1" s="39">
      <c r="A83" s="51" t="inlineStr">
        <is>
          <t>Premium climate-controlled (Arch 3)</t>
        </is>
      </c>
      <c r="B83" s="55" t="n">
        <v>0.7</v>
      </c>
      <c r="C83" s="56" t="inlineStr">
        <is>
          <t>kg/plant/yr</t>
        </is>
      </c>
      <c r="D83" s="56" t="inlineStr">
        <is>
          <t>S17</t>
        </is>
      </c>
      <c r="E83" s="51" t="inlineStr">
        <is>
          <t>Representative low-volume premium crop yield.</t>
        </is>
      </c>
    </row>
    <row r="84" ht="24" customHeight="1" s="39">
      <c r="A84" s="51" t="inlineStr">
        <is>
          <t>Rotational / export</t>
        </is>
      </c>
      <c r="B84" s="55" t="n">
        <v>1.4</v>
      </c>
      <c r="C84" s="56" t="inlineStr">
        <is>
          <t>kg/plant/yr</t>
        </is>
      </c>
      <c r="D84" s="56" t="inlineStr">
        <is>
          <t>—</t>
        </is>
      </c>
      <c r="E84" s="51" t="inlineStr">
        <is>
          <t>Mid-yield category placeholder.</t>
        </is>
      </c>
    </row>
    <row r="85" ht="21.75" customHeight="1" s="39">
      <c r="A85" s="42" t="inlineStr">
        <is>
          <t>Local market wholesale pricing (conservative)</t>
        </is>
      </c>
    </row>
    <row r="86" ht="24" customHeight="1" s="39">
      <c r="A86" s="51" t="inlineStr">
        <is>
          <t>Leafy greens</t>
        </is>
      </c>
      <c r="B86" s="55" t="n">
        <v>0.7</v>
      </c>
      <c r="C86" s="56" t="inlineStr">
        <is>
          <t>USD/kg</t>
        </is>
      </c>
      <c r="D86" s="56" t="inlineStr">
        <is>
          <t>S7+S28</t>
        </is>
      </c>
      <c r="E86" s="51" t="inlineStr">
        <is>
          <t>Local lettuce ~RWF 200/head ≈ USD 0.70/kg.</t>
        </is>
      </c>
    </row>
    <row r="87" ht="24" customHeight="1" s="39">
      <c r="A87" s="51" t="inlineStr">
        <is>
          <t>Premium herbs</t>
        </is>
      </c>
      <c r="B87" s="55" t="n">
        <v>5.71</v>
      </c>
      <c r="C87" s="56" t="inlineStr">
        <is>
          <t>USD/kg</t>
        </is>
      </c>
      <c r="D87" s="56" t="inlineStr">
        <is>
          <t>S6</t>
        </is>
      </c>
      <c r="E87" s="51" t="inlineStr">
        <is>
          <t>East Africa basil benchmark.</t>
        </is>
      </c>
    </row>
    <row r="88" ht="24" customHeight="1" s="39">
      <c r="A88" s="51" t="inlineStr">
        <is>
          <t>Specialty herbs</t>
        </is>
      </c>
      <c r="B88" s="55" t="n">
        <v>4.29</v>
      </c>
      <c r="C88" s="56" t="inlineStr">
        <is>
          <t>USD/kg</t>
        </is>
      </c>
      <c r="D88" s="56" t="inlineStr">
        <is>
          <t>S6</t>
        </is>
      </c>
      <c r="E88" s="51" t="inlineStr">
        <is>
          <t>Lower-tier herb wholesale.</t>
        </is>
      </c>
    </row>
    <row r="89" ht="24" customHeight="1" s="39">
      <c r="A89" s="51" t="inlineStr">
        <is>
          <t>Premium climate-controlled (Arch 3)</t>
        </is>
      </c>
      <c r="B89" s="55" t="n">
        <v>2.5</v>
      </c>
      <c r="C89" s="56" t="inlineStr">
        <is>
          <t>USD/kg</t>
        </is>
      </c>
      <c r="D89" s="56" t="inlineStr">
        <is>
          <t>S3</t>
        </is>
      </c>
      <c r="E89" s="51" t="inlineStr">
        <is>
          <t>Representative premium fruiting wholesale floor.</t>
        </is>
      </c>
    </row>
    <row r="90" ht="24" customHeight="1" s="39">
      <c r="A90" s="51" t="inlineStr">
        <is>
          <t>Rotational / export</t>
        </is>
      </c>
      <c r="B90" s="55" t="n">
        <v>1</v>
      </c>
      <c r="C90" s="56" t="inlineStr">
        <is>
          <t>USD/kg</t>
        </is>
      </c>
      <c r="D90" s="56" t="inlineStr">
        <is>
          <t>—</t>
        </is>
      </c>
      <c r="E90" s="51" t="inlineStr">
        <is>
          <t>Placeholder.</t>
        </is>
      </c>
    </row>
    <row r="91" ht="21.75" customHeight="1" s="39">
      <c r="A91" s="42" t="inlineStr">
        <is>
          <t>Premium B2B pricing (hotel/supermarket supply) — conservative</t>
        </is>
      </c>
    </row>
    <row r="92" ht="24" customHeight="1" s="39">
      <c r="A92" s="51" t="inlineStr">
        <is>
          <t>Leafy greens</t>
        </is>
      </c>
      <c r="B92" s="55" t="n">
        <v>2.4</v>
      </c>
      <c r="C92" s="56" t="inlineStr">
        <is>
          <t>USD/kg</t>
        </is>
      </c>
      <c r="D92" s="56" t="inlineStr">
        <is>
          <t>—</t>
        </is>
      </c>
      <c r="E92" s="51" t="inlineStr">
        <is>
          <t>Premium leafy ~USD 2.00–2.75/kg. Midpoint.</t>
        </is>
      </c>
    </row>
    <row r="93" ht="24" customHeight="1" s="39">
      <c r="A93" s="51" t="inlineStr">
        <is>
          <t>Premium herbs</t>
        </is>
      </c>
      <c r="B93" s="55" t="n">
        <v>9.75</v>
      </c>
      <c r="C93" s="56" t="inlineStr">
        <is>
          <t>USD/kg</t>
        </is>
      </c>
      <c r="D93" s="56" t="inlineStr">
        <is>
          <t>S6</t>
        </is>
      </c>
      <c r="E93" s="51" t="inlineStr">
        <is>
          <t>1.5–1.9× local. Reliability + consistency premium.</t>
        </is>
      </c>
    </row>
    <row r="94" ht="24" customHeight="1" s="39">
      <c r="A94" s="51" t="inlineStr">
        <is>
          <t>Specialty herbs</t>
        </is>
      </c>
      <c r="B94" s="55" t="n">
        <v>7.5</v>
      </c>
      <c r="C94" s="56" t="inlineStr">
        <is>
          <t>USD/kg</t>
        </is>
      </c>
      <c r="D94" s="56" t="inlineStr">
        <is>
          <t>—</t>
        </is>
      </c>
      <c r="E94" s="51" t="inlineStr">
        <is>
          <t>1.5–2× local.</t>
        </is>
      </c>
    </row>
    <row r="95" ht="24" customHeight="1" s="39">
      <c r="A95" s="51" t="inlineStr">
        <is>
          <t>Premium climate-controlled (Arch 3)</t>
        </is>
      </c>
      <c r="B95" s="55" t="n">
        <v>4.75</v>
      </c>
      <c r="C95" s="56" t="inlineStr">
        <is>
          <t>USD/kg</t>
        </is>
      </c>
      <c r="D95" s="56" t="inlineStr">
        <is>
          <t>S3</t>
        </is>
      </c>
      <c r="E95" s="51" t="inlineStr">
        <is>
          <t>1.6–2.2× local. Supply-gap premium pricing.</t>
        </is>
      </c>
    </row>
    <row r="96" ht="24" customHeight="1" s="39">
      <c r="A96" s="51" t="inlineStr">
        <is>
          <t>Rotational / export</t>
        </is>
      </c>
      <c r="B96" s="55" t="n">
        <v>1.8</v>
      </c>
      <c r="C96" s="56" t="inlineStr">
        <is>
          <t>USD/kg</t>
        </is>
      </c>
      <c r="D96" s="56" t="inlineStr">
        <is>
          <t>—</t>
        </is>
      </c>
      <c r="E96" s="51" t="inlineStr">
        <is>
          <t>Placeholder ~1.8× local.</t>
        </is>
      </c>
    </row>
    <row r="97" ht="21.75" customHeight="1" s="39">
      <c r="A97" s="42" t="inlineStr">
        <is>
          <t>Channel mix — % of revenue at premium B2B</t>
        </is>
      </c>
    </row>
    <row r="98" ht="24" customHeight="1" s="39">
      <c r="A98" s="51" t="inlineStr">
        <is>
          <t>Pilot</t>
        </is>
      </c>
      <c r="B98" s="55" t="n">
        <v>0.3</v>
      </c>
      <c r="C98" s="56" t="inlineStr">
        <is>
          <t>%</t>
        </is>
      </c>
      <c r="D98" s="56" t="inlineStr">
        <is>
          <t>—</t>
        </is>
      </c>
      <c r="E98" s="51" t="inlineStr">
        <is>
          <t>Pilot LOI commitment-rate ~30% of volume.</t>
        </is>
      </c>
    </row>
    <row r="99" ht="33" customHeight="1" s="39">
      <c r="A99" s="57" t="inlineStr">
        <is>
          <t>Stage 1</t>
        </is>
      </c>
      <c r="B99" s="58" t="n">
        <v>0.65</v>
      </c>
      <c r="C99" s="59" t="inlineStr">
        <is>
          <t>%</t>
        </is>
      </c>
      <c r="D99" s="59" t="inlineStr">
        <is>
          <t>—</t>
        </is>
      </c>
      <c r="E99" s="57" t="inlineStr">
        <is>
          <t>Pilot LOIs locked + new buyers + Agrotonomy reputation effect.</t>
        </is>
      </c>
    </row>
  </sheetData>
  <mergeCells count="18">
    <mergeCell ref="A91:E91"/>
    <mergeCell ref="A69:E69"/>
    <mergeCell ref="A62:E62"/>
    <mergeCell ref="A24:E24"/>
    <mergeCell ref="A2:E2"/>
    <mergeCell ref="A73:E73"/>
    <mergeCell ref="A10:E10"/>
    <mergeCell ref="A41:E41"/>
    <mergeCell ref="A85:E85"/>
    <mergeCell ref="A1:E1"/>
    <mergeCell ref="A5:E5"/>
    <mergeCell ref="A36:E36"/>
    <mergeCell ref="A66:E66"/>
    <mergeCell ref="A58:E58"/>
    <mergeCell ref="A97:E97"/>
    <mergeCell ref="A31:E31"/>
    <mergeCell ref="A18:E18"/>
    <mergeCell ref="A79:E79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5.xml><?xml version="1.0" encoding="utf-8"?>
<worksheet xmlns="http://schemas.openxmlformats.org/spreadsheetml/2006/main">
  <sheetPr filterMode="0">
    <outlinePr summaryBelow="1" summaryRight="1"/>
    <pageSetUpPr fitToPage="1"/>
  </sheetPr>
  <dimension ref="A1:E30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38" customWidth="1" style="38" min="1" max="1"/>
    <col width="18" customWidth="1" style="38" min="2" max="4"/>
    <col width="48" customWidth="1" style="38" min="5" max="5"/>
  </cols>
  <sheetData>
    <row r="1" ht="17.35" customHeight="1" s="39">
      <c r="A1" s="40" t="inlineStr">
        <is>
          <t>CAPEX — what it costs to build production capacity</t>
        </is>
      </c>
    </row>
    <row r="2" ht="15" customHeight="1" s="39">
      <c r="A2" s="41" t="inlineStr">
        <is>
          <t>Two components: tower cost (per LD or HD) and site infrastructure cost (per site, by archetype).</t>
        </is>
      </c>
    </row>
    <row r="4" ht="21.75" customHeight="1" s="39">
      <c r="A4" s="42" t="inlineStr">
        <is>
          <t>PER-TOWER CIF KIGALI COST</t>
        </is>
      </c>
    </row>
    <row r="5" ht="15" customHeight="1" s="39">
      <c r="A5" s="60" t="inlineStr">
        <is>
          <t>Cost line</t>
        </is>
      </c>
      <c r="B5" s="60" t="inlineStr">
        <is>
          <t>LD (52-plant)</t>
        </is>
      </c>
      <c r="C5" s="60" t="inlineStr">
        <is>
          <t>HD (196-plant)</t>
        </is>
      </c>
      <c r="D5" s="60" t="n"/>
      <c r="E5" s="60" t="inlineStr">
        <is>
          <t>Notes</t>
        </is>
      </c>
    </row>
    <row r="6" ht="15" customHeight="1" s="39">
      <c r="A6" s="53" t="inlineStr">
        <is>
          <t>Ex-factory price</t>
        </is>
      </c>
      <c r="B6" s="53" t="n">
        <v>530</v>
      </c>
      <c r="C6" s="53" t="n">
        <v>600</v>
      </c>
      <c r="D6" s="53" t="n"/>
      <c r="E6" s="53" t="inlineStr">
        <is>
          <t>Per-tower published rate (S1, S1b).</t>
        </is>
      </c>
    </row>
    <row r="7" ht="15" customHeight="1" s="39">
      <c r="A7" s="53" t="inlineStr">
        <is>
          <t>Shipping + duty (CIF Kigali)</t>
        </is>
      </c>
      <c r="B7" s="53" t="n">
        <v>320</v>
      </c>
      <c r="C7" s="53" t="n">
        <v>600</v>
      </c>
      <c r="D7" s="53" t="n"/>
      <c r="E7" s="53" t="inlineStr">
        <is>
          <t>Conservative; partner-negotiated 15–25% lower (S31).</t>
        </is>
      </c>
    </row>
    <row r="8" ht="15" customHeight="1" s="39">
      <c r="A8" s="53" t="inlineStr">
        <is>
          <t>CIF Kigali per tower</t>
        </is>
      </c>
      <c r="B8" s="53" t="n">
        <v>850</v>
      </c>
      <c r="C8" s="53" t="n">
        <v>1200</v>
      </c>
      <c r="D8" s="53" t="n"/>
      <c r="E8" s="53" t="inlineStr">
        <is>
          <t>Total cost to land one tower in Kigali.</t>
        </is>
      </c>
    </row>
    <row r="10" ht="21.75" customHeight="1" s="39">
      <c r="A10" s="42" t="inlineStr">
        <is>
          <t>PER-SITE INFRASTRUCTURE CAPEX (by archetype)</t>
        </is>
      </c>
    </row>
    <row r="11" ht="15" customHeight="1" s="39">
      <c r="A11" s="60" t="inlineStr">
        <is>
          <t>Cost line</t>
        </is>
      </c>
      <c r="B11" s="60" t="inlineStr">
        <is>
          <t>Arch 1 (open-air)</t>
        </is>
      </c>
      <c r="C11" s="60" t="inlineStr">
        <is>
          <t>Arch 2 (net-house)</t>
        </is>
      </c>
      <c r="D11" s="60" t="inlineStr">
        <is>
          <t>Arch 3 (greenhouse)</t>
        </is>
      </c>
      <c r="E11" s="60" t="inlineStr">
        <is>
          <t>Notes</t>
        </is>
      </c>
    </row>
    <row r="12" ht="15" customHeight="1" s="39">
      <c r="A12" s="53" t="inlineStr">
        <is>
          <t>Site infrastructure shell</t>
        </is>
      </c>
      <c r="B12" s="53" t="n">
        <v>5500</v>
      </c>
      <c r="C12" s="53" t="n">
        <v>9500</v>
      </c>
      <c r="D12" s="53" t="n">
        <v>20500</v>
      </c>
      <c r="E12" s="53" t="inlineStr">
        <is>
          <t>Fence / net-house / greenhouse.</t>
        </is>
      </c>
    </row>
    <row r="13" ht="15" customHeight="1" s="39">
      <c r="A13" s="53" t="inlineStr">
        <is>
          <t>Irrigation + dosing system</t>
        </is>
      </c>
      <c r="B13" s="53" t="n">
        <v>2000</v>
      </c>
      <c r="C13" s="53" t="n">
        <v>2000</v>
      </c>
      <c r="D13" s="53" t="n">
        <v>2000</v>
      </c>
      <c r="E13" s="53" t="inlineStr">
        <is>
          <t>Auto nutrient/water delivery (one per site).</t>
        </is>
      </c>
    </row>
    <row r="14" ht="15" customHeight="1" s="39">
      <c r="A14" s="53" t="inlineStr">
        <is>
          <t>Commissioning + training</t>
        </is>
      </c>
      <c r="B14" s="53" t="n">
        <v>1500</v>
      </c>
      <c r="C14" s="53" t="n">
        <v>1500</v>
      </c>
      <c r="D14" s="53" t="n">
        <v>1500</v>
      </c>
      <c r="E14" s="53" t="inlineStr">
        <is>
          <t>First-cycle technical support.</t>
        </is>
      </c>
    </row>
    <row r="15" ht="15" customHeight="1" s="39">
      <c r="A15" s="53" t="inlineStr">
        <is>
          <t>Site infra subtotal (per site)</t>
        </is>
      </c>
      <c r="B15" s="53" t="n">
        <v>9000</v>
      </c>
      <c r="C15" s="53" t="n">
        <v>13000</v>
      </c>
      <c r="D15" s="53" t="n">
        <v>24000</v>
      </c>
      <c r="E15" s="53" t="inlineStr">
        <is>
          <t>Per-site fixed CAPEX. Independent of tower count.</t>
        </is>
      </c>
    </row>
    <row r="17" ht="21.75" customHeight="1" s="39">
      <c r="A17" s="42" t="inlineStr">
        <is>
          <t>WORKED EXAMPLE — PILOT CAPEX (7 LD + 3 HD = 10 towers, Archetype 1 open-air site)</t>
        </is>
      </c>
    </row>
    <row r="18" ht="15" customHeight="1" s="39">
      <c r="A18" s="60" t="inlineStr">
        <is>
          <t>Component</t>
        </is>
      </c>
      <c r="B18" s="60" t="inlineStr">
        <is>
          <t>Towers (USD)</t>
        </is>
      </c>
      <c r="C18" s="60" t="inlineStr">
        <is>
          <t>Site infra (USD)</t>
        </is>
      </c>
      <c r="D18" s="60" t="inlineStr">
        <is>
          <t>Contingency (USD)</t>
        </is>
      </c>
      <c r="E18" s="60" t="inlineStr">
        <is>
          <t>Total (USD)</t>
        </is>
      </c>
    </row>
    <row r="19" ht="15" customHeight="1" s="39">
      <c r="A19" s="53" t="inlineStr">
        <is>
          <t>7 LD × $850 + 3 HD × $1,200</t>
        </is>
      </c>
      <c r="B19" s="53" t="n">
        <v>9550</v>
      </c>
      <c r="C19" s="53" t="n"/>
      <c r="D19" s="53" t="n"/>
      <c r="E19" s="53" t="n"/>
    </row>
    <row r="20" ht="15" customHeight="1" s="39">
      <c r="A20" s="53" t="inlineStr">
        <is>
          <t>1 Archetype 1 (open-air + fence) site</t>
        </is>
      </c>
      <c r="B20" s="53" t="n"/>
      <c r="C20" s="53" t="n">
        <v>9000</v>
      </c>
      <c r="D20" s="53" t="n"/>
      <c r="E20" s="53" t="n"/>
    </row>
    <row r="21" ht="15" customHeight="1" s="39">
      <c r="A21" s="53" t="inlineStr">
        <is>
          <t>Install + customs + launch contingency</t>
        </is>
      </c>
      <c r="B21" s="53" t="n"/>
      <c r="C21" s="53" t="n"/>
      <c r="D21" s="53" t="n">
        <v>2500</v>
      </c>
      <c r="E21" s="53" t="n"/>
    </row>
    <row r="22" ht="15" customHeight="1" s="39">
      <c r="A22" s="61" t="inlineStr">
        <is>
          <t>PILOT TOTAL CAPEX</t>
        </is>
      </c>
      <c r="B22" s="61" t="n"/>
      <c r="C22" s="61" t="n"/>
      <c r="D22" s="61" t="n"/>
      <c r="E22" s="61" t="n">
        <v>21050</v>
      </c>
    </row>
    <row r="24" ht="21.75" customHeight="1" s="39">
      <c r="A24" s="42" t="inlineStr">
        <is>
          <t>STAGE 1 CAPEX (100 towers, one large greenhouse sized for 200–300 capacity)</t>
        </is>
      </c>
    </row>
    <row r="25" ht="15" customHeight="1" s="39">
      <c r="A25" s="60" t="inlineStr">
        <is>
          <t>Component</t>
        </is>
      </c>
      <c r="B25" s="60" t="inlineStr">
        <is>
          <t>Towers (USD)</t>
        </is>
      </c>
      <c r="C25" s="60" t="inlineStr">
        <is>
          <t>Site infra (USD)</t>
        </is>
      </c>
      <c r="D25" s="60" t="inlineStr">
        <is>
          <t>Contingency (USD)</t>
        </is>
      </c>
      <c r="E25" s="60" t="inlineStr">
        <is>
          <t>Total (USD)</t>
        </is>
      </c>
    </row>
    <row r="26" ht="23.85" customHeight="1" s="39">
      <c r="A26" s="53" t="inlineStr">
        <is>
          <t>100 towers CIF Kigali (partner-sourced ex-factory + freight)</t>
        </is>
      </c>
      <c r="B26" s="53" t="n">
        <v>80000</v>
      </c>
      <c r="C26" s="53" t="n"/>
      <c r="D26" s="53" t="n"/>
      <c r="E26" s="53" t="n"/>
    </row>
    <row r="27" ht="23.85" customHeight="1" s="39">
      <c r="A27" s="53" t="inlineStr">
        <is>
          <t>One large greenhouse (sized to scale to 200–300 towers)</t>
        </is>
      </c>
      <c r="B27" s="53" t="n"/>
      <c r="C27" s="53" t="n">
        <v>30000</v>
      </c>
      <c r="D27" s="53" t="n"/>
      <c r="E27" s="53" t="n"/>
    </row>
    <row r="28" ht="23.85" customHeight="1" s="39">
      <c r="A28" s="53" t="inlineStr">
        <is>
          <t>Setup, irrigation, dosing, commissioning (~5M RWF)</t>
        </is>
      </c>
      <c r="B28" s="53" t="n"/>
      <c r="C28" s="53" t="n"/>
      <c r="D28" s="53" t="n">
        <v>4000</v>
      </c>
      <c r="E28" s="53" t="n"/>
    </row>
    <row r="29" ht="15" customHeight="1" s="39">
      <c r="A29" s="53" t="inlineStr">
        <is>
          <t>Buffer (install / customs / contingency)</t>
        </is>
      </c>
      <c r="B29" s="53" t="n"/>
      <c r="C29" s="53" t="n"/>
      <c r="D29" s="53" t="n">
        <v>6000</v>
      </c>
      <c r="E29" s="53" t="n"/>
    </row>
    <row r="30" ht="15" customHeight="1" s="39">
      <c r="A30" s="62" t="inlineStr">
        <is>
          <t>STAGE 1 TOTAL CAPEX</t>
        </is>
      </c>
      <c r="B30" s="62" t="n"/>
      <c r="C30" s="62" t="n"/>
      <c r="D30" s="62" t="n"/>
      <c r="E30" s="62" t="n">
        <v>120000</v>
      </c>
    </row>
  </sheetData>
  <mergeCells count="6">
    <mergeCell ref="A4:E4"/>
    <mergeCell ref="A24:E24"/>
    <mergeCell ref="A2:E2"/>
    <mergeCell ref="A10:E10"/>
    <mergeCell ref="A1:E1"/>
    <mergeCell ref="A17:E17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6.xml><?xml version="1.0" encoding="utf-8"?>
<worksheet xmlns="http://schemas.openxmlformats.org/spreadsheetml/2006/main">
  <sheetPr filterMode="0">
    <outlinePr summaryBelow="1" summaryRight="1"/>
    <pageSetUpPr fitToPage="1"/>
  </sheetPr>
  <dimension ref="A1:E55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42" customWidth="1" style="38" min="1" max="1"/>
    <col width="16" customWidth="1" style="38" min="2" max="4"/>
    <col width="48" customWidth="1" style="38" min="5" max="5"/>
  </cols>
  <sheetData>
    <row r="1" ht="17.35" customHeight="1" s="39">
      <c r="A1" s="40" t="inlineStr">
        <is>
          <t>OPEX — production economics + corporate overhead</t>
        </is>
      </c>
    </row>
    <row r="2" ht="15" customHeight="1" s="39">
      <c r="A2" s="41" t="inlineStr">
        <is>
          <t>Production OPEX scales with plants, towers and sites. Corporate overhead is fixed by stage and phased in deliberately.</t>
        </is>
      </c>
    </row>
    <row r="4" ht="21.75" customHeight="1" s="39">
      <c r="A4" s="42" t="inlineStr">
        <is>
          <t>PRODUCTION OPEX — three cost drivers</t>
        </is>
      </c>
    </row>
    <row r="5" ht="15" customHeight="1" s="39">
      <c r="A5" s="60" t="inlineStr">
        <is>
          <t>Cost</t>
        </is>
      </c>
      <c r="B5" s="60" t="inlineStr">
        <is>
          <t>Arch 1</t>
        </is>
      </c>
      <c r="C5" s="60" t="inlineStr">
        <is>
          <t>Arch 2</t>
        </is>
      </c>
      <c r="D5" s="60" t="inlineStr">
        <is>
          <t>Arch 3</t>
        </is>
      </c>
      <c r="E5" s="60" t="inlineStr">
        <is>
          <t>Notes</t>
        </is>
      </c>
    </row>
    <row r="6" ht="46.25" customHeight="1" s="39">
      <c r="A6" s="53" t="inlineStr">
        <is>
          <t>Operations Lead — Pilot (part-time, $100/mo)</t>
        </is>
      </c>
      <c r="B6" s="53" t="n">
        <v>100</v>
      </c>
      <c r="C6" s="53" t="n">
        <v>100</v>
      </c>
      <c r="D6" s="53" t="n">
        <v>100</v>
      </c>
      <c r="E6" s="53" t="inlineStr">
        <is>
          <t>USD/site/mo. Pilot only. Olivier as Operations Lead, reporting to Michel (Head of Agritech). On site 2–3 days/week — the team (Kenny, Terry, Michel) is hands-on day-to-day.</t>
        </is>
      </c>
    </row>
    <row r="7" ht="23.85" customHeight="1" s="39">
      <c r="A7" s="53" t="inlineStr">
        <is>
          <t>Senior operators — Stage 1 (2 × $180)</t>
        </is>
      </c>
      <c r="B7" s="53" t="n">
        <v>360</v>
      </c>
      <c r="C7" s="53" t="n">
        <v>360</v>
      </c>
      <c r="D7" s="53" t="n">
        <v>360</v>
      </c>
      <c r="E7" s="53" t="inlineStr">
        <is>
          <t>USD/site/mo. Stage 1 only. Full-time once the team steps back from daily ops.</t>
        </is>
      </c>
    </row>
    <row r="8" ht="23.85" customHeight="1" s="39">
      <c r="A8" s="53" t="inlineStr">
        <is>
          <t>Junior assistants / local farmers — Stage 1 (2 × $80)</t>
        </is>
      </c>
      <c r="B8" s="53" t="n">
        <v>160</v>
      </c>
      <c r="C8" s="53" t="n">
        <v>160</v>
      </c>
      <c r="D8" s="53" t="n">
        <v>160</v>
      </c>
      <c r="E8" s="53" t="inlineStr">
        <is>
          <t>USD/site/mo. Stage 1 only. 3 days/week, supporting the seniors.</t>
        </is>
      </c>
    </row>
    <row r="9" ht="35.05" customHeight="1" s="39">
      <c r="A9" s="53" t="inlineStr">
        <is>
          <t>Land — Pilot (305 sqm partnership)</t>
        </is>
      </c>
      <c r="B9" s="53" t="n">
        <v>167</v>
      </c>
      <c r="C9" s="53" t="n">
        <v>167</v>
      </c>
      <c r="D9" s="53" t="n">
        <v>167</v>
      </c>
      <c r="E9" s="53" t="inlineStr">
        <is>
          <t>USD/site/mo. Pilot only. $2K/year arrangement with the Gasabo land owner — a potential first Phase-2 farmer partner.</t>
        </is>
      </c>
    </row>
    <row r="10" ht="15" customHeight="1" s="39">
      <c r="A10" s="53" t="inlineStr">
        <is>
          <t>Land — Stage 1 (½ hectare, owned)</t>
        </is>
      </c>
      <c r="B10" s="53" t="n">
        <v>0</v>
      </c>
      <c r="C10" s="53" t="n">
        <v>0</v>
      </c>
      <c r="D10" s="53" t="n">
        <v>0</v>
      </c>
      <c r="E10" s="53" t="inlineStr">
        <is>
          <t>USD/site/mo. Stage 1 lives on owned land. No lease.</t>
        </is>
      </c>
    </row>
    <row r="11" ht="15" customHeight="1" s="39">
      <c r="A11" s="53" t="inlineStr">
        <is>
          <t>Climate-control electricity (Arch 3 only)</t>
        </is>
      </c>
      <c r="B11" s="53" t="n">
        <v>0</v>
      </c>
      <c r="C11" s="53" t="n">
        <v>0</v>
      </c>
      <c r="D11" s="53" t="n">
        <v>65</v>
      </c>
      <c r="E11" s="53" t="inlineStr">
        <is>
          <t>USD/site/mo. CFGET passive vents + sunshade motors.</t>
        </is>
      </c>
    </row>
    <row r="12" ht="15" customHeight="1" s="39">
      <c r="A12" s="53" t="inlineStr">
        <is>
          <t>Net-house / greenhouse maintenance</t>
        </is>
      </c>
      <c r="B12" s="53" t="n">
        <v>0</v>
      </c>
      <c r="C12" s="53" t="n">
        <v>20</v>
      </c>
      <c r="D12" s="53" t="n">
        <v>40</v>
      </c>
      <c r="E12" s="53" t="inlineStr">
        <is>
          <t>USD/site/mo. Beyond per-tower maintenance.</t>
        </is>
      </c>
    </row>
    <row r="13" ht="23.85" customHeight="1" s="39">
      <c r="A13" s="53" t="inlineStr">
        <is>
          <t>Per-site monthly OPEX — PILOT (Arch 1 open-air)</t>
        </is>
      </c>
      <c r="B13" s="53" t="n">
        <v>267</v>
      </c>
      <c r="C13" s="53" t="n">
        <v>287</v>
      </c>
      <c r="D13" s="53" t="n">
        <v>372</v>
      </c>
      <c r="E13" s="53" t="inlineStr">
        <is>
          <t>USD/site/mo. Ops Lead $100 + Land $167 + maintenance. Pilot uses Arch 1.</t>
        </is>
      </c>
    </row>
    <row r="14" ht="23.85" customHeight="1" s="39">
      <c r="A14" s="53" t="inlineStr">
        <is>
          <t>Per-site monthly OPEX — STAGE 1 (Arch 2 net-house, owned land)</t>
        </is>
      </c>
      <c r="B14" s="53" t="n">
        <v>540</v>
      </c>
      <c r="C14" s="53" t="n">
        <v>560</v>
      </c>
      <c r="D14" s="53" t="n">
        <v>645</v>
      </c>
      <c r="E14" s="53" t="inlineStr">
        <is>
          <t>USD/site/mo. 2 senior + 2 junior + maintenance. No land lease.</t>
        </is>
      </c>
    </row>
    <row r="16" ht="15" customHeight="1" s="39">
      <c r="A16" s="60" t="inlineStr">
        <is>
          <t>Cost</t>
        </is>
      </c>
      <c r="B16" s="60" t="inlineStr">
        <is>
          <t>USD/tower/mo</t>
        </is>
      </c>
      <c r="C16" s="60" t="n"/>
      <c r="D16" s="60" t="n"/>
      <c r="E16" s="60" t="inlineStr">
        <is>
          <t>Notes</t>
        </is>
      </c>
    </row>
    <row r="17" ht="15" customHeight="1" s="39">
      <c r="A17" s="53" t="inlineStr">
        <is>
          <t>Pump electricity</t>
        </is>
      </c>
      <c r="B17" s="53" t="n">
        <v>0.85</v>
      </c>
      <c r="C17" s="53" t="n"/>
      <c r="D17" s="53" t="n"/>
      <c r="E17" s="53" t="inlineStr">
        <is>
          <t>Each tower has one pump (45W, 0.216 kWh/day).</t>
        </is>
      </c>
    </row>
    <row r="18" ht="15" customHeight="1" s="39">
      <c r="A18" s="53" t="inlineStr">
        <is>
          <t>Maintenance + consumables</t>
        </is>
      </c>
      <c r="B18" s="53" t="n">
        <v>1.5</v>
      </c>
      <c r="C18" s="53" t="n"/>
      <c r="D18" s="53" t="n"/>
      <c r="E18" s="53" t="inlineStr">
        <is>
          <t>Per-tower parts and minor repairs.</t>
        </is>
      </c>
    </row>
    <row r="19" ht="15" customHeight="1" s="39">
      <c r="A19" s="53" t="inlineStr">
        <is>
          <t>Per-tower monthly OPEX subtotal</t>
        </is>
      </c>
      <c r="B19" s="53" t="n">
        <v>2.35</v>
      </c>
      <c r="C19" s="53" t="n"/>
      <c r="D19" s="53" t="n"/>
      <c r="E19" s="53" t="inlineStr">
        <is>
          <t>Total scales with tower count.</t>
        </is>
      </c>
    </row>
    <row r="21" ht="15" customHeight="1" s="39">
      <c r="A21" s="60" t="inlineStr">
        <is>
          <t>Cost</t>
        </is>
      </c>
      <c r="B21" s="60" t="inlineStr">
        <is>
          <t>USD/plant/mo</t>
        </is>
      </c>
      <c r="C21" s="60" t="inlineStr">
        <is>
          <t>USD/plant/yr</t>
        </is>
      </c>
      <c r="D21" s="60" t="n"/>
      <c r="E21" s="60" t="inlineStr">
        <is>
          <t>Notes</t>
        </is>
      </c>
    </row>
    <row r="22" ht="15" customHeight="1" s="39">
      <c r="A22" s="53" t="inlineStr">
        <is>
          <t>Nutrients</t>
        </is>
      </c>
      <c r="B22" s="53" t="n">
        <v>0.05</v>
      </c>
      <c r="C22" s="53" t="n">
        <v>0.6</v>
      </c>
      <c r="D22" s="53" t="n"/>
      <c r="E22" s="53" t="inlineStr">
        <is>
          <t>Nutrient flow scales with plants.</t>
        </is>
      </c>
    </row>
    <row r="23" ht="15" customHeight="1" s="39">
      <c r="A23" s="53" t="inlineStr">
        <is>
          <t>Seedlings</t>
        </is>
      </c>
      <c r="B23" s="53" t="n">
        <v>0.0765</v>
      </c>
      <c r="C23" s="53" t="n">
        <v>0.918</v>
      </c>
      <c r="D23" s="53" t="n"/>
      <c r="E23" s="53" t="inlineStr">
        <is>
          <t>USD/plant/cycle × cycles per month.</t>
        </is>
      </c>
    </row>
    <row r="24" ht="15" customHeight="1" s="39">
      <c r="A24" s="53" t="inlineStr">
        <is>
          <t>Water</t>
        </is>
      </c>
      <c r="B24" s="53" t="n">
        <v>0.01667</v>
      </c>
      <c r="C24" s="53" t="n">
        <v>0.2</v>
      </c>
      <c r="D24" s="53" t="n"/>
      <c r="E24" s="53" t="inlineStr">
        <is>
          <t>WASAC commercial water scaled per plant.</t>
        </is>
      </c>
    </row>
    <row r="25" ht="15" customHeight="1" s="39">
      <c r="A25" s="53" t="inlineStr">
        <is>
          <t>Per-plant-site OPEX subtotal</t>
        </is>
      </c>
      <c r="B25" s="53" t="n">
        <v>0.14317</v>
      </c>
      <c r="C25" s="53" t="n">
        <v>1.718</v>
      </c>
      <c r="D25" s="53" t="n"/>
      <c r="E25" s="53" t="inlineStr">
        <is>
          <t>Total scales with plant-site count.</t>
        </is>
      </c>
    </row>
    <row r="27" ht="21.75" customHeight="1" s="39">
      <c r="A27" s="42" t="inlineStr">
        <is>
          <t>CORPORATE OVERHEAD — phased by stage</t>
        </is>
      </c>
    </row>
    <row r="28" ht="15" customHeight="1" s="39">
      <c r="A28" s="60" t="inlineStr">
        <is>
          <t>Line</t>
        </is>
      </c>
      <c r="B28" s="60" t="inlineStr">
        <is>
          <t>Pilot (USD/mo)</t>
        </is>
      </c>
      <c r="C28" s="60" t="inlineStr">
        <is>
          <t>Stage 1 (USD/mo)</t>
        </is>
      </c>
      <c r="D28" s="60" t="inlineStr">
        <is>
          <t>Stage 2+ (USD/mo)</t>
        </is>
      </c>
      <c r="E28" s="60" t="inlineStr">
        <is>
          <t>Notes</t>
        </is>
      </c>
    </row>
    <row r="29" ht="23.85" customHeight="1" s="39">
      <c r="A29" s="53" t="inlineStr">
        <is>
          <t>Operations Lead (Olivier)</t>
        </is>
      </c>
      <c r="B29" s="53" t="n">
        <v>0</v>
      </c>
      <c r="C29" s="53" t="n">
        <v>0</v>
      </c>
      <c r="D29" s="53" t="n">
        <v>500</v>
      </c>
      <c r="E29" s="53" t="inlineStr">
        <is>
          <t>Equity-only ≤100 towers. Salary at Stage 2+: 500–800K RWF/mo per agreement (~$500 midpoint).</t>
        </is>
      </c>
    </row>
    <row r="30" ht="23.85" customHeight="1" s="39">
      <c r="A30" s="53" t="inlineStr">
        <is>
          <t>Head of Agritech (Michel)</t>
        </is>
      </c>
      <c r="B30" s="53" t="n">
        <v>0</v>
      </c>
      <c r="C30" s="53" t="n">
        <v>0</v>
      </c>
      <c r="D30" s="53" t="n">
        <v>600</v>
      </c>
      <c r="E30" s="53" t="inlineStr">
        <is>
          <t>Part-time strategic ≤100 towers (3–4 days/week, mostly strategy). Full salary at Stage 2+.</t>
        </is>
      </c>
    </row>
    <row r="31" ht="15" customHeight="1" s="39">
      <c r="A31" s="53" t="inlineStr">
        <is>
          <t>CEO (Founder)</t>
        </is>
      </c>
      <c r="B31" s="53" t="n">
        <v>0</v>
      </c>
      <c r="C31" s="53" t="n">
        <v>0</v>
      </c>
      <c r="D31" s="53" t="n">
        <v>1200</v>
      </c>
      <c r="E31" s="53" t="inlineStr">
        <is>
          <t>Equity-only ≤100 towers. Phased in at Stage 2+.</t>
        </is>
      </c>
    </row>
    <row r="32" ht="15" customHeight="1" s="39">
      <c r="A32" s="53" t="inlineStr">
        <is>
          <t>Finance Director (Linda)</t>
        </is>
      </c>
      <c r="B32" s="53" t="n">
        <v>0</v>
      </c>
      <c r="C32" s="53" t="n">
        <v>0</v>
      </c>
      <c r="D32" s="53" t="n">
        <v>1200</v>
      </c>
      <c r="E32" s="53" t="inlineStr">
        <is>
          <t>Equity-only ≤100 towers. Phased in at Stage 2+.</t>
        </is>
      </c>
    </row>
    <row r="33" ht="15" customHeight="1" s="39">
      <c r="A33" s="53" t="inlineStr">
        <is>
          <t>COO (Terry)</t>
        </is>
      </c>
      <c r="B33" s="53" t="n">
        <v>0</v>
      </c>
      <c r="C33" s="53" t="n">
        <v>0</v>
      </c>
      <c r="D33" s="53" t="n">
        <v>1500</v>
      </c>
      <c r="E33" s="53" t="inlineStr">
        <is>
          <t>Equity-only ≤100 towers. Phased in at Stage 2+.</t>
        </is>
      </c>
    </row>
    <row r="34" ht="23.85" customHeight="1" s="39">
      <c r="A34" s="53" t="inlineStr">
        <is>
          <t>Cold-chain delivery (S34)</t>
        </is>
      </c>
      <c r="B34" s="53" t="n">
        <v>150</v>
      </c>
      <c r="C34" s="53" t="n">
        <v>400</v>
      </c>
      <c r="D34" s="53" t="n">
        <v>800</v>
      </c>
      <c r="E34" s="53" t="inlineStr">
        <is>
          <t>Motorbike + insulated box; scales with delivery frequency.</t>
        </is>
      </c>
    </row>
    <row r="35" ht="15" customHeight="1" s="39">
      <c r="A35" s="53" t="inlineStr">
        <is>
          <t>Accounting / bookkeeping (S33)</t>
        </is>
      </c>
      <c r="B35" s="53" t="n">
        <v>50</v>
      </c>
      <c r="C35" s="53" t="n">
        <v>100</v>
      </c>
      <c r="D35" s="53" t="n">
        <v>250</v>
      </c>
      <c r="E35" s="53" t="inlineStr">
        <is>
          <t>Rwandan ICPA-registered SME firm.</t>
        </is>
      </c>
    </row>
    <row r="36" ht="15" customHeight="1" s="39">
      <c r="A36" s="53" t="inlineStr">
        <is>
          <t>Office, comms, software</t>
        </is>
      </c>
      <c r="B36" s="53" t="n">
        <v>50</v>
      </c>
      <c r="C36" s="53" t="n">
        <v>150</v>
      </c>
      <c r="D36" s="53" t="n">
        <v>350</v>
      </c>
      <c r="E36" s="53" t="inlineStr">
        <is>
          <t>Connectivity + tooling + Sage AI stack.</t>
        </is>
      </c>
    </row>
    <row r="37" ht="23.85" customHeight="1" s="39">
      <c r="A37" s="63" t="inlineStr">
        <is>
          <t>Corporate overhead monthly total</t>
        </is>
      </c>
      <c r="B37" s="63" t="n">
        <v>250</v>
      </c>
      <c r="C37" s="63" t="n">
        <v>650</v>
      </c>
      <c r="D37" s="63" t="n">
        <v>6400</v>
      </c>
      <c r="E37" s="63" t="inlineStr">
        <is>
          <t>Stage 1 lean by design — all leadership equity-only through 100 towers.</t>
        </is>
      </c>
    </row>
    <row r="39" ht="21.75" customHeight="1" s="39">
      <c r="A39" s="42" t="inlineStr">
        <is>
          <t>WORKED EXAMPLE — PILOT MONTHLY OPEX</t>
        </is>
      </c>
    </row>
    <row r="40" ht="15" customHeight="1" s="39">
      <c r="A40" s="60" t="inlineStr">
        <is>
          <t>Component</t>
        </is>
      </c>
      <c r="B40" s="60" t="inlineStr">
        <is>
          <t>Value (USD)</t>
        </is>
      </c>
      <c r="C40" s="60" t="n"/>
      <c r="D40" s="60" t="n"/>
      <c r="E40" s="60" t="inlineStr">
        <is>
          <t>Notes</t>
        </is>
      </c>
    </row>
    <row r="41" ht="23.85" customHeight="1" s="39">
      <c r="A41" s="53" t="inlineStr">
        <is>
          <t>Per-site costs (1 site, Archetype 1 open-air)</t>
        </is>
      </c>
      <c r="B41" s="53" t="n">
        <v>267</v>
      </c>
      <c r="C41" s="53" t="n"/>
      <c r="D41" s="53" t="n"/>
      <c r="E41" s="53" t="inlineStr">
        <is>
          <t>Part-time Operations Lead $100 + land lease $167. Founding team handles daily oversight.</t>
        </is>
      </c>
    </row>
    <row r="42" ht="15" customHeight="1" s="39">
      <c r="A42" s="53" t="inlineStr">
        <is>
          <t>Per-tower costs (10 towers)</t>
        </is>
      </c>
      <c r="B42" s="53" t="n">
        <v>23.5</v>
      </c>
      <c r="C42" s="53" t="n"/>
      <c r="D42" s="53" t="n"/>
      <c r="E42" s="53" t="inlineStr">
        <is>
          <t>Pump electricity + maintenance × 10.</t>
        </is>
      </c>
    </row>
    <row r="43" ht="23.85" customHeight="1" s="39">
      <c r="A43" s="53" t="inlineStr">
        <is>
          <t>Per-plant-site costs (952 plants)</t>
        </is>
      </c>
      <c r="B43" s="53" t="n">
        <v>57.12</v>
      </c>
      <c r="C43" s="53" t="n"/>
      <c r="D43" s="53" t="n"/>
      <c r="E43" s="53" t="inlineStr">
        <is>
          <t>Nutrients $0.03 + seedlings $0.02 + water (negligible at this scale) × 952. Rwanda-local rates.</t>
        </is>
      </c>
    </row>
    <row r="44" ht="15" customHeight="1" s="39">
      <c r="A44" s="53" t="inlineStr">
        <is>
          <t>Production OPEX subtotal</t>
        </is>
      </c>
      <c r="B44" s="53" t="n">
        <v>347.62</v>
      </c>
      <c r="C44" s="53" t="n"/>
      <c r="D44" s="53" t="n"/>
      <c r="E44" s="53" t="inlineStr">
        <is>
          <t>Sum of three production drivers.</t>
        </is>
      </c>
    </row>
    <row r="45" ht="23.85" customHeight="1" s="39">
      <c r="A45" s="53" t="inlineStr">
        <is>
          <t>Corporate overhead</t>
        </is>
      </c>
      <c r="B45" s="53" t="n">
        <v>200</v>
      </c>
      <c r="C45" s="53" t="n"/>
      <c r="D45" s="53" t="n"/>
      <c r="E45" s="53" t="inlineStr">
        <is>
          <t>Pilot delivery $100 + accounting $50 + office/software $50.</t>
        </is>
      </c>
    </row>
    <row r="46" ht="15" customHeight="1" s="39">
      <c r="A46" s="61" t="inlineStr">
        <is>
          <t>PILOT TOTAL MONTHLY OPEX</t>
        </is>
      </c>
      <c r="B46" s="61" t="n">
        <v>547.62</v>
      </c>
      <c r="C46" s="61" t="n"/>
      <c r="D46" s="61" t="n"/>
      <c r="E46" s="61" t="inlineStr">
        <is>
          <t>Production + corporate. ~$6,600/yr.</t>
        </is>
      </c>
    </row>
    <row r="48" ht="21.75" customHeight="1" s="39">
      <c r="A48" s="42" t="inlineStr">
        <is>
          <t>WORKED EXAMPLE — STAGE 1 MONTHLY OPEX</t>
        </is>
      </c>
    </row>
    <row r="49" ht="15" customHeight="1" s="39">
      <c r="A49" s="60" t="inlineStr">
        <is>
          <t>Component</t>
        </is>
      </c>
      <c r="B49" s="60" t="inlineStr">
        <is>
          <t>Value (USD)</t>
        </is>
      </c>
      <c r="C49" s="60" t="n"/>
      <c r="D49" s="60" t="n"/>
      <c r="E49" s="60" t="inlineStr">
        <is>
          <t>Notes</t>
        </is>
      </c>
    </row>
    <row r="50" ht="46.25" customHeight="1" s="39">
      <c r="A50" s="53" t="inlineStr">
        <is>
          <t>Per-site costs (1 net-house on owned ½-hectare)</t>
        </is>
      </c>
      <c r="B50" s="53" t="n">
        <v>540</v>
      </c>
      <c r="C50" s="53" t="n"/>
      <c r="D50" s="53" t="n"/>
      <c r="E50" s="53" t="inlineStr">
        <is>
          <t>2 senior operators × $180 + 2 junior assistants × $80 + Archetype 2 maintenance $20. Land owned outright. Agronomy covered by the Head of Agritech (equity-aligned).</t>
        </is>
      </c>
    </row>
    <row r="51" ht="15" customHeight="1" s="39">
      <c r="A51" s="53" t="inlineStr">
        <is>
          <t>Per-tower costs (100 towers)</t>
        </is>
      </c>
      <c r="B51" s="53" t="n">
        <v>235</v>
      </c>
      <c r="C51" s="53" t="n"/>
      <c r="D51" s="53" t="n"/>
      <c r="E51" s="53" t="inlineStr">
        <is>
          <t>Pump electricity + maintenance × 100.</t>
        </is>
      </c>
    </row>
    <row r="52" ht="23.85" customHeight="1" s="39">
      <c r="A52" s="53" t="inlineStr">
        <is>
          <t>Per-plant-site costs (9,520 plants)</t>
        </is>
      </c>
      <c r="B52" s="53" t="n">
        <v>571.2</v>
      </c>
      <c r="C52" s="53" t="n"/>
      <c r="D52" s="53" t="n"/>
      <c r="E52" s="53" t="inlineStr">
        <is>
          <t>Nutrients $0.03 + seedlings $0.02 + water (negligible) × 9,520. Rwanda-local negotiated rates.</t>
        </is>
      </c>
    </row>
    <row r="53" ht="15" customHeight="1" s="39">
      <c r="A53" s="53" t="inlineStr">
        <is>
          <t>Production OPEX subtotal</t>
        </is>
      </c>
      <c r="B53" s="53" t="n">
        <v>1346.2</v>
      </c>
      <c r="C53" s="53" t="n"/>
      <c r="D53" s="53" t="n"/>
      <c r="E53" s="53" t="inlineStr">
        <is>
          <t>Sum of three production drivers.</t>
        </is>
      </c>
    </row>
    <row r="54" ht="35.05" customHeight="1" s="39">
      <c r="A54" s="53" t="inlineStr">
        <is>
          <t>Corporate overhead</t>
        </is>
      </c>
      <c r="B54" s="53" t="n">
        <v>650</v>
      </c>
      <c r="C54" s="53" t="n"/>
      <c r="D54" s="53" t="n"/>
      <c r="E54" s="53" t="inlineStr">
        <is>
          <t>Cold-chain delivery $400 + accounting $100 + office/software $150. Leadership equity-only through 100 towers.</t>
        </is>
      </c>
    </row>
    <row r="55" ht="15" customHeight="1" s="39">
      <c r="A55" s="62" t="inlineStr">
        <is>
          <t>STAGE 1 TOTAL MONTHLY OPEX</t>
        </is>
      </c>
      <c r="B55" s="62" t="n">
        <v>1996.2</v>
      </c>
      <c r="C55" s="62" t="n"/>
      <c r="D55" s="62" t="n"/>
      <c r="E55" s="62" t="inlineStr">
        <is>
          <t>Production + corporate. ~$24,000/yr.</t>
        </is>
      </c>
    </row>
  </sheetData>
  <mergeCells count="6">
    <mergeCell ref="A39:E39"/>
    <mergeCell ref="A4:E4"/>
    <mergeCell ref="A48:E48"/>
    <mergeCell ref="A2:E2"/>
    <mergeCell ref="A1:E1"/>
    <mergeCell ref="A27:E27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7.xml><?xml version="1.0" encoding="utf-8"?>
<worksheet xmlns="http://schemas.openxmlformats.org/spreadsheetml/2006/main">
  <sheetPr>
    <outlinePr summaryBelow="1" summaryRight="1"/>
    <pageSetUpPr fitToPage="1"/>
  </sheetPr>
  <dimension ref="A1:E30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4" customWidth="1" style="39" min="1" max="1"/>
    <col width="20" customWidth="1" style="39" min="2" max="2"/>
    <col width="20" customWidth="1" style="39" min="3" max="3"/>
    <col width="15" customWidth="1" style="39" min="4" max="4"/>
    <col width="54" customWidth="1" style="39" min="5" max="5"/>
  </cols>
  <sheetData>
    <row r="1">
      <c r="A1" s="64" t="inlineStr">
        <is>
          <t>Logistics — Cold-Chain Delivery (directional)</t>
        </is>
      </c>
    </row>
    <row r="2" ht="58" customHeight="1" s="39">
      <c r="A2" s="65" t="inlineStr">
        <is>
          <t>Delivery is a real cost line we will refine with a firm vehicle quote — it is not an afterthought. Today it sits inside Corporate Overhead (OPEX → 'Cold-chain delivery'). This sheet shows our thinking and the path to a dedicated electric cold-chain van as delivery volume grows. Figures are directional; every external number is footnoted on the Sources sheet.</t>
        </is>
      </c>
    </row>
    <row r="4">
      <c r="A4" s="66" t="inlineStr">
        <is>
          <t>DELIVERY CADENCE — scales with buyers (pilot ~3/week → Stage 1 ~15/week)</t>
        </is>
      </c>
      <c r="B4" s="67" t="n"/>
      <c r="C4" s="67" t="n"/>
      <c r="D4" s="67" t="n"/>
      <c r="E4" s="67" t="n"/>
    </row>
    <row r="5">
      <c r="A5" s="68" t="inlineStr">
        <is>
          <t>Stage</t>
        </is>
      </c>
      <c r="B5" s="68" t="inlineStr">
        <is>
          <t>Deliveries / week</t>
        </is>
      </c>
      <c r="C5" s="68" t="inlineStr">
        <is>
          <t>Indicative km / month *</t>
        </is>
      </c>
      <c r="D5" s="68" t="inlineStr"/>
      <c r="E5" s="68" t="inlineStr"/>
    </row>
    <row r="6">
      <c r="A6" s="69" t="inlineStr">
        <is>
          <t>Pilot (2026)</t>
        </is>
      </c>
      <c r="B6" s="69" t="n">
        <v>3</v>
      </c>
      <c r="C6" s="69" t="inlineStr">
        <is>
          <t>~260</t>
        </is>
      </c>
      <c r="D6" s="69" t="inlineStr"/>
      <c r="E6" s="69" t="inlineStr">
        <is>
          <t>City-radius drops to the first buyers from the 10 signed LOIs. Outsourced insulated-box courier — no vehicle owned yet.</t>
        </is>
      </c>
    </row>
    <row r="7">
      <c r="A7" s="69" t="inlineStr">
        <is>
          <t>Ramp</t>
        </is>
      </c>
      <c r="B7" s="69" t="n">
        <v>8</v>
      </c>
      <c r="C7" s="69" t="inlineStr">
        <is>
          <t>~700</t>
        </is>
      </c>
      <c r="D7" s="69" t="inlineStr"/>
      <c r="E7" s="69" t="inlineStr">
        <is>
          <t>More of the signed LOIs onboarded through H2 2026 as the pilot proves out.</t>
        </is>
      </c>
    </row>
    <row r="8">
      <c r="A8" s="69" t="inlineStr">
        <is>
          <t>Stage 1</t>
        </is>
      </c>
      <c r="B8" s="69" t="n">
        <v>15</v>
      </c>
      <c r="C8" s="69" t="inlineStr">
        <is>
          <t>~1,300</t>
        </is>
      </c>
      <c r="D8" s="69" t="inlineStr"/>
      <c r="E8" s="69" t="inlineStr">
        <is>
          <t>City radius plus occasional Musanze / Huye runs. Volume now justifies a dedicated van.</t>
        </is>
      </c>
    </row>
    <row r="9">
      <c r="A9" s="70" t="inlineStr">
        <is>
          <t>* Assumes ~20 km average round-trip per delivery — illustrative planning assumption, to be confirmed with route mapping.</t>
        </is>
      </c>
    </row>
    <row r="11">
      <c r="A11" s="66" t="inlineStr">
        <is>
          <t>WHY ELECTRIC — predictable running cost vs volatile diesel</t>
        </is>
      </c>
      <c r="B11" s="67" t="n"/>
      <c r="C11" s="67" t="n"/>
      <c r="D11" s="67" t="n"/>
      <c r="E11" s="67" t="n"/>
    </row>
    <row r="12">
      <c r="A12" s="68" t="inlineStr">
        <is>
          <t>Metric</t>
        </is>
      </c>
      <c r="B12" s="68" t="inlineStr">
        <is>
          <t>Electric (KABISA)</t>
        </is>
      </c>
      <c r="C12" s="68" t="inlineStr">
        <is>
          <t>Diesel van</t>
        </is>
      </c>
      <c r="D12" s="68" t="inlineStr"/>
      <c r="E12" s="68" t="inlineStr">
        <is>
          <t>Notes / source</t>
        </is>
      </c>
    </row>
    <row r="13">
      <c r="A13" s="69" t="inlineStr">
        <is>
          <t>Energy / fuel cost per km</t>
        </is>
      </c>
      <c r="B13" s="69" t="inlineStr">
        <is>
          <t>~30 RWF</t>
        </is>
      </c>
      <c r="C13" s="69" t="inlineStr">
        <is>
          <t>~293 RWF</t>
        </is>
      </c>
      <c r="D13" s="69" t="inlineStr"/>
      <c r="E13" s="69" t="inlineStr">
        <is>
          <t>EV ≈ 30 RWF/km from KABISA published per-trip energy (S40). Diesel ≈ 10 L/100km × 2,927 RWF/L (S41) ≈ 293 RWF/km — consumption is an illustrative assumption.</t>
        </is>
      </c>
    </row>
    <row r="14">
      <c r="A14" s="69" t="inlineStr">
        <is>
          <t>Exposure to oil-price swings</t>
        </is>
      </c>
      <c r="B14" s="69" t="inlineStr">
        <is>
          <t>None (grid-priced)</t>
        </is>
      </c>
      <c r="C14" s="69" t="inlineStr">
        <is>
          <t>Direct</t>
        </is>
      </c>
      <c r="D14" s="69" t="inlineStr"/>
      <c r="E14" s="69" t="inlineStr">
        <is>
          <t>Rwanda diesel moved from 2,205 to 2,927 RWF/L during 2026 (S41); with diesel, that volatility flows straight into delivery cost.</t>
        </is>
      </c>
    </row>
    <row r="15">
      <c r="A15" s="69" t="inlineStr">
        <is>
          <t>Indicative running-cost saving</t>
        </is>
      </c>
      <c r="B15" s="69" t="inlineStr">
        <is>
          <t>up to ~90%</t>
        </is>
      </c>
      <c r="C15" s="69" t="inlineStr">
        <is>
          <t>—</t>
        </is>
      </c>
      <c r="D15" s="69" t="inlineStr"/>
      <c r="E15" s="69" t="inlineStr">
        <is>
          <t>Consistent with KABISA's 'up to 90% fuel saving' claim (S42).</t>
        </is>
      </c>
    </row>
    <row r="16">
      <c r="A16" s="69" t="inlineStr">
        <is>
          <t>Strategic value</t>
        </is>
      </c>
      <c r="B16" s="69" t="inlineStr">
        <is>
          <t>Predictable pricing + green positioning</t>
        </is>
      </c>
      <c r="C16" s="69" t="inlineStr"/>
      <c r="D16" s="69" t="inlineStr"/>
      <c r="E16" s="69" t="inlineStr">
        <is>
          <t>A fixed delivery cost lets us hold steady produce prices for buyers and aligns with the MINAGRI relationship and Rwanda's EV push.</t>
        </is>
      </c>
    </row>
    <row r="18">
      <c r="A18" s="66" t="inlineStr">
        <is>
          <t>ENERGY COST IS SMALL — the real line is vehicle + driver</t>
        </is>
      </c>
      <c r="B18" s="67" t="n"/>
      <c r="C18" s="67" t="n"/>
      <c r="D18" s="67" t="n"/>
      <c r="E18" s="67" t="n"/>
    </row>
    <row r="19">
      <c r="A19" s="68" t="inlineStr">
        <is>
          <t>Stage</t>
        </is>
      </c>
      <c r="B19" s="68" t="inlineStr">
        <is>
          <t>Energy RWF / mo</t>
        </is>
      </c>
      <c r="C19" s="68" t="inlineStr">
        <is>
          <t>Energy USD / mo *</t>
        </is>
      </c>
      <c r="D19" s="68" t="inlineStr"/>
      <c r="E19" s="68" t="inlineStr">
        <is>
          <t>Notes</t>
        </is>
      </c>
    </row>
    <row r="20">
      <c r="A20" s="69" t="inlineStr">
        <is>
          <t>Pilot (~260 km)</t>
        </is>
      </c>
      <c r="B20" s="69" t="inlineStr">
        <is>
          <t>~7,800</t>
        </is>
      </c>
      <c r="C20" s="69" t="inlineStr">
        <is>
          <t>~6</t>
        </is>
      </c>
      <c r="D20" s="69" t="inlineStr"/>
      <c r="E20" s="69" t="inlineStr">
        <is>
          <t>Energy ≈ km × 30 RWF (S40). Negligible — the cost driver is the vehicle and driver, not the electricity.</t>
        </is>
      </c>
    </row>
    <row r="21">
      <c r="A21" s="69" t="inlineStr">
        <is>
          <t>Stage 1 (~1,300 km)</t>
        </is>
      </c>
      <c r="B21" s="69" t="inlineStr">
        <is>
          <t>~39,000</t>
        </is>
      </c>
      <c r="C21" s="69" t="inlineStr">
        <is>
          <t>~28</t>
        </is>
      </c>
      <c r="D21" s="69" t="inlineStr"/>
      <c r="E21" s="69" t="inlineStr">
        <is>
          <t>Still small. This is why delivery is modelled as a blended monthly line, not per-km.</t>
        </is>
      </c>
    </row>
    <row r="22">
      <c r="A22" s="70" t="inlineStr">
        <is>
          <t>* USD at 1,400 RWF/USD model rate (S27); June 2026 spot ≈ 1,464 (S43).</t>
        </is>
      </c>
    </row>
    <row r="24">
      <c r="A24" s="66" t="inlineStr">
        <is>
          <t>HOW WE MODEL IT TODAY — and the next step</t>
        </is>
      </c>
      <c r="B24" s="67" t="n"/>
      <c r="C24" s="67" t="n"/>
      <c r="D24" s="67" t="n"/>
      <c r="E24" s="67" t="n"/>
    </row>
    <row r="25">
      <c r="A25" s="68" t="inlineStr">
        <is>
          <t>Item</t>
        </is>
      </c>
      <c r="B25" s="68" t="inlineStr">
        <is>
          <t>Pilot</t>
        </is>
      </c>
      <c r="C25" s="68" t="inlineStr">
        <is>
          <t>Stage 1</t>
        </is>
      </c>
      <c r="D25" s="68" t="inlineStr">
        <is>
          <t>Stage 2+</t>
        </is>
      </c>
      <c r="E25" s="68" t="inlineStr">
        <is>
          <t>Notes</t>
        </is>
      </c>
    </row>
    <row r="26">
      <c r="A26" s="69" t="inlineStr">
        <is>
          <t>Cold-chain delivery (USD/mo)</t>
        </is>
      </c>
      <c r="B26" s="69" t="inlineStr">
        <is>
          <t>150</t>
        </is>
      </c>
      <c r="C26" s="69" t="inlineStr">
        <is>
          <t>400</t>
        </is>
      </c>
      <c r="D26" s="69" t="inlineStr">
        <is>
          <t>800</t>
        </is>
      </c>
      <c r="E26" s="69" t="inlineStr">
        <is>
          <t>Carried in OPEX corporate overhead (S34). Blended: vehicle access + driver + insulated box + energy.</t>
        </is>
      </c>
    </row>
    <row r="27">
      <c r="A27" s="69" t="inlineStr">
        <is>
          <t>Current mode</t>
        </is>
      </c>
      <c r="B27" s="69" t="inlineStr">
        <is>
          <t>Outsourced courier</t>
        </is>
      </c>
      <c r="C27" s="69" t="inlineStr">
        <is>
          <t>Outsourced → owned van</t>
        </is>
      </c>
      <c r="D27" s="69" t="inlineStr">
        <is>
          <t>Owned EV van</t>
        </is>
      </c>
      <c r="E27" s="69" t="inlineStr">
        <is>
          <t>Insulated box + motorbike today (S34 benchmark USD 350–500/mo).</t>
        </is>
      </c>
    </row>
    <row r="28">
      <c r="A28" s="69" t="inlineStr">
        <is>
          <t>Target</t>
        </is>
      </c>
      <c r="B28" s="69" t="inlineStr">
        <is>
          <t>—</t>
        </is>
      </c>
      <c r="C28" s="69" t="inlineStr">
        <is>
          <t>KABISA electric cold-chain van</t>
        </is>
      </c>
      <c r="D28" s="69" t="inlineStr">
        <is>
          <t>Fleet as routes grow</t>
        </is>
      </c>
      <c r="E28" s="69" t="inlineStr">
        <is>
          <t>Lease / subscription; NCBA 100% EV financing available (S42). Firm quote to be obtained — KABISA sales +250 786295127 (S40).</t>
        </is>
      </c>
    </row>
    <row r="30" ht="44" customHeight="1" s="39">
      <c r="A30" s="71" t="inlineStr">
        <is>
          <t>Bottom line: delivery is a known, costed line we will perfect. The energy economics already favour electric; we will lock the exact figure with a KABISA quote once weekly volume crosses ~10–15 drops.</t>
        </is>
      </c>
    </row>
  </sheetData>
  <mergeCells count="4">
    <mergeCell ref="A2:E2"/>
    <mergeCell ref="A22:E22"/>
    <mergeCell ref="A9:E9"/>
    <mergeCell ref="A30:E30"/>
  </mergeCells>
  <pageMargins left="0.4" right="0.4" top="0.5" bottom="0.5" header="0.5" footer="0.5"/>
  <pageSetup orientation="landscape" fitToHeight="0" fitToWidth="1"/>
</worksheet>
</file>

<file path=xl/worksheets/sheet8.xml><?xml version="1.0" encoding="utf-8"?>
<worksheet xmlns="http://schemas.openxmlformats.org/spreadsheetml/2006/main">
  <sheetPr filterMode="0">
    <outlinePr summaryBelow="1" summaryRight="1"/>
    <pageSetUpPr fitToPage="1"/>
  </sheetPr>
  <dimension ref="A1:I22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28" customWidth="1" style="38" min="1" max="1"/>
    <col width="8" customWidth="1" style="38" min="2" max="2"/>
    <col width="12" customWidth="1" style="38" min="3" max="3"/>
    <col width="14" customWidth="1" style="38" min="4" max="4"/>
    <col width="16" customWidth="1" style="38" min="5" max="5"/>
    <col width="22" customWidth="1" style="38" min="6" max="6"/>
    <col width="10" customWidth="1" style="38" min="7" max="7"/>
    <col width="32" customWidth="1" style="38" min="8" max="8"/>
    <col width="12" customWidth="1" style="38" min="9" max="9"/>
  </cols>
  <sheetData>
    <row r="1" ht="17.35" customHeight="1" s="39">
      <c r="A1" s="40" t="inlineStr">
        <is>
          <t>Crops — V3 Pilot Test Basket (15 crops, signed off by Michel, Head of Agritech)</t>
        </is>
      </c>
    </row>
    <row r="2" ht="15" customHeight="1" s="39">
      <c r="A2" s="41" t="inlineStr">
        <is>
          <t>Final V3 list — 13 LD-tower crops + 2 HD-tower crops. Stage 1 specialties chosen from this basket post-pilot based on yield + market signal.</t>
        </is>
      </c>
    </row>
    <row r="4" ht="23.85" customHeight="1" s="39">
      <c r="A4" s="52" t="inlineStr">
        <is>
          <t>Crop</t>
        </is>
      </c>
      <c r="B4" s="52" t="inlineStr">
        <is>
          <t>Tower</t>
        </is>
      </c>
      <c r="C4" s="52" t="inlineStr">
        <is>
          <t>Cycle (days)</t>
        </is>
      </c>
      <c r="D4" s="52" t="inlineStr">
        <is>
          <t>MoU Category</t>
        </is>
      </c>
      <c r="E4" s="52" t="inlineStr">
        <is>
          <t>Yield (kg/site/cycle)</t>
        </is>
      </c>
      <c r="F4" s="52" t="inlineStr">
        <is>
          <t>Primary market</t>
        </is>
      </c>
      <c r="G4" s="52" t="inlineStr">
        <is>
          <t>Risk tier</t>
        </is>
      </c>
      <c r="H4" s="52" t="inlineStr">
        <is>
          <t>Pilot objective</t>
        </is>
      </c>
      <c r="I4" s="52" t="inlineStr">
        <is>
          <t>Source</t>
        </is>
      </c>
    </row>
    <row r="5" ht="23.85" customHeight="1" s="39">
      <c r="A5" s="53" t="inlineStr">
        <is>
          <t>Lettuce (Looseleaf/Butterhead)</t>
        </is>
      </c>
      <c r="B5" s="53" t="inlineStr">
        <is>
          <t>LD</t>
        </is>
      </c>
      <c r="C5" s="53" t="inlineStr">
        <is>
          <t>25–35</t>
        </is>
      </c>
      <c r="D5" s="53" t="inlineStr">
        <is>
          <t>Leafy Greens</t>
        </is>
      </c>
      <c r="E5" s="53" t="inlineStr">
        <is>
          <t>0.20–0.25</t>
        </is>
      </c>
      <c r="F5" s="53" t="inlineStr">
        <is>
          <t>Supermarket</t>
        </is>
      </c>
      <c r="G5" s="53" t="inlineStr">
        <is>
          <t>Safe</t>
        </is>
      </c>
      <c r="H5" s="53" t="inlineStr">
        <is>
          <t>Stable salad demand + consistent yield</t>
        </is>
      </c>
      <c r="I5" s="53" t="inlineStr">
        <is>
          <t>V3 §4.1</t>
        </is>
      </c>
    </row>
    <row r="6" ht="15" customHeight="1" s="39">
      <c r="A6" s="53" t="inlineStr">
        <is>
          <t>Arugula</t>
        </is>
      </c>
      <c r="B6" s="53" t="inlineStr">
        <is>
          <t>LD</t>
        </is>
      </c>
      <c r="C6" s="53" t="inlineStr">
        <is>
          <t>21–28</t>
        </is>
      </c>
      <c r="D6" s="53" t="inlineStr">
        <is>
          <t>Export</t>
        </is>
      </c>
      <c r="E6" s="53" t="inlineStr">
        <is>
          <t>0.10–0.15</t>
        </is>
      </c>
      <c r="F6" s="53" t="inlineStr">
        <is>
          <t>HoReCa / Supermarket</t>
        </is>
      </c>
      <c r="G6" s="53" t="inlineStr">
        <is>
          <t>Medium</t>
        </is>
      </c>
      <c r="H6" s="53" t="inlineStr">
        <is>
          <t>Premium salad + export potential</t>
        </is>
      </c>
      <c r="I6" s="53" t="inlineStr">
        <is>
          <t>V3 §4.1</t>
        </is>
      </c>
    </row>
    <row r="7" ht="23.85" customHeight="1" s="39">
      <c r="A7" s="53" t="inlineStr">
        <is>
          <t>Basil (Sweet / Genovese)</t>
        </is>
      </c>
      <c r="B7" s="53" t="inlineStr">
        <is>
          <t>LD</t>
        </is>
      </c>
      <c r="C7" s="53" t="inlineStr">
        <is>
          <t>25–30</t>
        </is>
      </c>
      <c r="D7" s="53" t="inlineStr">
        <is>
          <t>Export</t>
        </is>
      </c>
      <c r="E7" s="53" t="inlineStr">
        <is>
          <t>0.15–0.20</t>
        </is>
      </c>
      <c r="F7" s="53" t="inlineStr">
        <is>
          <t>Export / HoReCa</t>
        </is>
      </c>
      <c r="G7" s="53" t="inlineStr">
        <is>
          <t>Medium</t>
        </is>
      </c>
      <c r="H7" s="53" t="inlineStr">
        <is>
          <t>Export-quality consistency + premium pricing</t>
        </is>
      </c>
      <c r="I7" s="53" t="inlineStr">
        <is>
          <t>V3 §4.1</t>
        </is>
      </c>
    </row>
    <row r="8" ht="23.85" customHeight="1" s="39">
      <c r="A8" s="53" t="inlineStr">
        <is>
          <t>Parsley</t>
        </is>
      </c>
      <c r="B8" s="53" t="inlineStr">
        <is>
          <t>LD</t>
        </is>
      </c>
      <c r="C8" s="53" t="inlineStr">
        <is>
          <t>30–40</t>
        </is>
      </c>
      <c r="D8" s="53" t="inlineStr">
        <is>
          <t>Local Herbs</t>
        </is>
      </c>
      <c r="E8" s="53" t="inlineStr">
        <is>
          <t>0.10–0.15</t>
        </is>
      </c>
      <c r="F8" s="53" t="inlineStr">
        <is>
          <t>HoReCa</t>
        </is>
      </c>
      <c r="G8" s="53" t="inlineStr">
        <is>
          <t>Safe</t>
        </is>
      </c>
      <c r="H8" s="53" t="inlineStr">
        <is>
          <t>Adoption rate within restaurant supply</t>
        </is>
      </c>
      <c r="I8" s="53" t="inlineStr">
        <is>
          <t>V3 §4.1 / §7</t>
        </is>
      </c>
    </row>
    <row r="9" ht="15" customHeight="1" s="39">
      <c r="A9" s="53" t="inlineStr">
        <is>
          <t>Cherry Tomatoes</t>
        </is>
      </c>
      <c r="B9" s="53" t="inlineStr">
        <is>
          <t>LD</t>
        </is>
      </c>
      <c r="C9" s="53" t="inlineStr">
        <is>
          <t>60–80</t>
        </is>
      </c>
      <c r="D9" s="53" t="inlineStr">
        <is>
          <t>Export</t>
        </is>
      </c>
      <c r="E9" s="53" t="inlineStr">
        <is>
          <t>2.0–3.0</t>
        </is>
      </c>
      <c r="F9" s="53" t="inlineStr">
        <is>
          <t>Supermarket / Export</t>
        </is>
      </c>
      <c r="G9" s="53" t="inlineStr">
        <is>
          <t>Bold</t>
        </is>
      </c>
      <c r="H9" s="53" t="inlineStr">
        <is>
          <t>Fruiting crop in aeroponic system</t>
        </is>
      </c>
      <c r="I9" s="53" t="inlineStr">
        <is>
          <t>V3 §4.1</t>
        </is>
      </c>
    </row>
    <row r="10" ht="15" customHeight="1" s="39">
      <c r="A10" s="53" t="inlineStr">
        <is>
          <t>Spinach</t>
        </is>
      </c>
      <c r="B10" s="53" t="inlineStr">
        <is>
          <t>LD</t>
        </is>
      </c>
      <c r="C10" s="53" t="inlineStr">
        <is>
          <t>30–40</t>
        </is>
      </c>
      <c r="D10" s="53" t="inlineStr">
        <is>
          <t>Leafy Greens</t>
        </is>
      </c>
      <c r="E10" s="53" t="inlineStr">
        <is>
          <t>0.20–0.30</t>
        </is>
      </c>
      <c r="F10" s="53" t="inlineStr">
        <is>
          <t>Local Market</t>
        </is>
      </c>
      <c r="G10" s="53" t="inlineStr">
        <is>
          <t>Safe</t>
        </is>
      </c>
      <c r="H10" s="53" t="inlineStr">
        <is>
          <t>High-volume local demand stability</t>
        </is>
      </c>
      <c r="I10" s="53" t="inlineStr">
        <is>
          <t>V3 §4.1</t>
        </is>
      </c>
    </row>
    <row r="11" ht="15" customHeight="1" s="39">
      <c r="A11" s="53" t="inlineStr">
        <is>
          <t>Mustard Greens</t>
        </is>
      </c>
      <c r="B11" s="53" t="inlineStr">
        <is>
          <t>LD</t>
        </is>
      </c>
      <c r="C11" s="53" t="inlineStr">
        <is>
          <t>30–40</t>
        </is>
      </c>
      <c r="D11" s="53" t="inlineStr">
        <is>
          <t>Leafy Greens</t>
        </is>
      </c>
      <c r="E11" s="53" t="inlineStr">
        <is>
          <t>0.20–0.30</t>
        </is>
      </c>
      <c r="F11" s="53" t="inlineStr">
        <is>
          <t>Local Market</t>
        </is>
      </c>
      <c r="G11" s="53" t="inlineStr">
        <is>
          <t>Safe</t>
        </is>
      </c>
      <c r="H11" s="53" t="inlineStr">
        <is>
          <t>Local dietary demand + fast turnover</t>
        </is>
      </c>
      <c r="I11" s="53" t="inlineStr">
        <is>
          <t>V3 §4.1 / §7</t>
        </is>
      </c>
    </row>
    <row r="12" ht="15" customHeight="1" s="39">
      <c r="A12" s="53" t="inlineStr">
        <is>
          <t>Green Onions</t>
        </is>
      </c>
      <c r="B12" s="53" t="inlineStr">
        <is>
          <t>LD</t>
        </is>
      </c>
      <c r="C12" s="53" t="inlineStr">
        <is>
          <t>50–65</t>
        </is>
      </c>
      <c r="D12" s="53" t="inlineStr">
        <is>
          <t>Leafy Greens</t>
        </is>
      </c>
      <c r="E12" s="53" t="inlineStr">
        <is>
          <t>0.15–0.25</t>
        </is>
      </c>
      <c r="F12" s="53" t="inlineStr">
        <is>
          <t>Local Market</t>
        </is>
      </c>
      <c r="G12" s="53" t="inlineStr">
        <is>
          <t>Safe</t>
        </is>
      </c>
      <c r="H12" s="53" t="inlineStr">
        <is>
          <t>Aeroponic production efficiency</t>
        </is>
      </c>
      <c r="I12" s="53" t="inlineStr">
        <is>
          <t>V3 §4.1 / §9</t>
        </is>
      </c>
    </row>
    <row r="13" ht="15" customHeight="1" s="39">
      <c r="A13" s="53" t="inlineStr">
        <is>
          <t>Kale (Tuscan / Curly)</t>
        </is>
      </c>
      <c r="B13" s="53" t="inlineStr">
        <is>
          <t>LD</t>
        </is>
      </c>
      <c r="C13" s="53" t="inlineStr">
        <is>
          <t>45–60</t>
        </is>
      </c>
      <c r="D13" s="53" t="inlineStr">
        <is>
          <t>Leafy Greens</t>
        </is>
      </c>
      <c r="E13" s="53" t="inlineStr">
        <is>
          <t>0.25–0.35</t>
        </is>
      </c>
      <c r="F13" s="53" t="inlineStr">
        <is>
          <t>Supermarket</t>
        </is>
      </c>
      <c r="G13" s="53" t="inlineStr">
        <is>
          <t>Medium</t>
        </is>
      </c>
      <c r="H13" s="53" t="inlineStr">
        <is>
          <t>Premium leafy green acceptance</t>
        </is>
      </c>
      <c r="I13" s="53" t="inlineStr">
        <is>
          <t>V3 §4.1</t>
        </is>
      </c>
    </row>
    <row r="14" ht="15" customHeight="1" s="39">
      <c r="A14" s="53" t="inlineStr">
        <is>
          <t>Mint</t>
        </is>
      </c>
      <c r="B14" s="53" t="inlineStr">
        <is>
          <t>LD</t>
        </is>
      </c>
      <c r="C14" s="53" t="inlineStr">
        <is>
          <t>30–40</t>
        </is>
      </c>
      <c r="D14" s="53" t="inlineStr">
        <is>
          <t>Local Herbs</t>
        </is>
      </c>
      <c r="E14" s="53" t="inlineStr">
        <is>
          <t>0.15–0.25</t>
        </is>
      </c>
      <c r="F14" s="53" t="inlineStr">
        <is>
          <t>HoReCa</t>
        </is>
      </c>
      <c r="G14" s="53" t="inlineStr">
        <is>
          <t>Safe</t>
        </is>
      </c>
      <c r="H14" s="53" t="inlineStr">
        <is>
          <t>Multi-harvest production potential</t>
        </is>
      </c>
      <c r="I14" s="53" t="inlineStr">
        <is>
          <t>V3 §4.1</t>
        </is>
      </c>
    </row>
    <row r="15" ht="15" customHeight="1" s="39">
      <c r="A15" s="53" t="inlineStr">
        <is>
          <t>Dill</t>
        </is>
      </c>
      <c r="B15" s="53" t="inlineStr">
        <is>
          <t>LD</t>
        </is>
      </c>
      <c r="C15" s="53" t="inlineStr">
        <is>
          <t>30–40</t>
        </is>
      </c>
      <c r="D15" s="53" t="inlineStr">
        <is>
          <t>Local Herbs</t>
        </is>
      </c>
      <c r="E15" s="53" t="inlineStr">
        <is>
          <t>0.10–0.15</t>
        </is>
      </c>
      <c r="F15" s="53" t="inlineStr">
        <is>
          <t>HoReCa</t>
        </is>
      </c>
      <c r="G15" s="53" t="inlineStr">
        <is>
          <t>Medium</t>
        </is>
      </c>
      <c r="H15" s="53" t="inlineStr">
        <is>
          <t>Niche premium herb demand</t>
        </is>
      </c>
      <c r="I15" s="53" t="inlineStr">
        <is>
          <t>V3 §4.1 / §7</t>
        </is>
      </c>
    </row>
    <row r="16" ht="15" customHeight="1" s="39">
      <c r="A16" s="53" t="inlineStr">
        <is>
          <t>French Beans (Haricots verts)</t>
        </is>
      </c>
      <c r="B16" s="53" t="inlineStr">
        <is>
          <t>LD</t>
        </is>
      </c>
      <c r="C16" s="53" t="inlineStr">
        <is>
          <t>55–70</t>
        </is>
      </c>
      <c r="D16" s="53" t="inlineStr">
        <is>
          <t>Export</t>
        </is>
      </c>
      <c r="E16" s="53" t="inlineStr">
        <is>
          <t>0.30–0.50</t>
        </is>
      </c>
      <c r="F16" s="53" t="inlineStr">
        <is>
          <t>Export</t>
        </is>
      </c>
      <c r="G16" s="53" t="inlineStr">
        <is>
          <t>Bold</t>
        </is>
      </c>
      <c r="H16" s="53" t="inlineStr">
        <is>
          <t>Export-crop viability in aeroponics</t>
        </is>
      </c>
      <c r="I16" s="53" t="inlineStr">
        <is>
          <t>V3 §4.1 / §6</t>
        </is>
      </c>
    </row>
    <row r="17" ht="15" customHeight="1" s="39">
      <c r="A17" s="53" t="inlineStr">
        <is>
          <t>Bird's Eye Chili</t>
        </is>
      </c>
      <c r="B17" s="53" t="inlineStr">
        <is>
          <t>LD</t>
        </is>
      </c>
      <c r="C17" s="53" t="inlineStr">
        <is>
          <t>60–80</t>
        </is>
      </c>
      <c r="D17" s="53" t="inlineStr">
        <is>
          <t>Export</t>
        </is>
      </c>
      <c r="E17" s="53" t="inlineStr">
        <is>
          <t>0.20–0.40</t>
        </is>
      </c>
      <c r="F17" s="53" t="inlineStr">
        <is>
          <t>Export</t>
        </is>
      </c>
      <c r="G17" s="53" t="inlineStr">
        <is>
          <t>Bold</t>
        </is>
      </c>
      <c r="H17" s="53" t="inlineStr">
        <is>
          <t>Export-quality + productivity</t>
        </is>
      </c>
      <c r="I17" s="53" t="inlineStr">
        <is>
          <t>V3 §4.1 / §6</t>
        </is>
      </c>
    </row>
    <row r="18" ht="15" customHeight="1" s="39">
      <c r="A18" s="53" t="inlineStr">
        <is>
          <t>Baby Spinach</t>
        </is>
      </c>
      <c r="B18" s="53" t="inlineStr">
        <is>
          <t>HD</t>
        </is>
      </c>
      <c r="C18" s="53" t="inlineStr">
        <is>
          <t>18–22</t>
        </is>
      </c>
      <c r="D18" s="53" t="inlineStr">
        <is>
          <t>Leafy Greens</t>
        </is>
      </c>
      <c r="E18" s="53" t="inlineStr">
        <is>
          <t>0.03–0.05</t>
        </is>
      </c>
      <c r="F18" s="53" t="inlineStr">
        <is>
          <t>Supermarket</t>
        </is>
      </c>
      <c r="G18" s="53" t="inlineStr">
        <is>
          <t>Safe</t>
        </is>
      </c>
      <c r="H18" s="53" t="inlineStr">
        <is>
          <t>High-density production efficiency</t>
        </is>
      </c>
      <c r="I18" s="53" t="inlineStr">
        <is>
          <t>V3 §5</t>
        </is>
      </c>
    </row>
    <row r="19" ht="15" customHeight="1" s="39">
      <c r="A19" s="53" t="inlineStr">
        <is>
          <t>Baby Arugula</t>
        </is>
      </c>
      <c r="B19" s="53" t="inlineStr">
        <is>
          <t>HD</t>
        </is>
      </c>
      <c r="C19" s="53" t="inlineStr">
        <is>
          <t>12–16</t>
        </is>
      </c>
      <c r="D19" s="53" t="inlineStr">
        <is>
          <t>Leafy Greens</t>
        </is>
      </c>
      <c r="E19" s="53" t="inlineStr">
        <is>
          <t>0.03–0.05</t>
        </is>
      </c>
      <c r="F19" s="53" t="inlineStr">
        <is>
          <t>HoReCa</t>
        </is>
      </c>
      <c r="G19" s="53" t="inlineStr">
        <is>
          <t>Medium</t>
        </is>
      </c>
      <c r="H19" s="53" t="inlineStr">
        <is>
          <t>Premium baby-green demand</t>
        </is>
      </c>
      <c r="I19" s="53" t="inlineStr">
        <is>
          <t>V3 §5</t>
        </is>
      </c>
    </row>
    <row r="21" ht="15" customHeight="1" s="39">
      <c r="A21" s="72" t="inlineStr">
        <is>
          <t>Reading guide</t>
        </is>
      </c>
    </row>
    <row r="22" ht="150" customHeight="1" s="39">
      <c r="A22" s="51" t="inlineStr">
        <is>
          <t>This is the V3 pilot crop list signed off by Michel Dusengimana, Head of Agritech &amp; Systems Strategy. Thirteen LD-tower crops cover leafy greens, herbs and export bold-bets across all three MoU reporting categories (Leafy Greens, Local Herbs, Export). Two HD-tower crops (baby spinach + baby arugula) fully utilize the 588-site HD capacity that represents ~62% of total production. Risk tiers (Safe / Medium / Bold) map to V3's pilot design philosophy: safe crops anchor cash flow and operational stability, medium crops capture margin, bold-bet crops test the upper bound of aeroponic feasibility and export readiness. MoU compliance: V3 commits to at least five export-oriented varieties (Basil, Cherry Tomatoes, French Beans, Bird's Eye Chili, plus Arugula or Bell Pepper — final selection pending V3.1). The eight Letters of Intent (Kultura, Simba, Mocha, Casamia, Karu, Farmhouse, Soleluna, Ugarit) anchor the 30% pilot premium-mix assumption.</t>
        </is>
      </c>
    </row>
  </sheetData>
  <mergeCells count="4">
    <mergeCell ref="A1:I1"/>
    <mergeCell ref="A2:I2"/>
    <mergeCell ref="A21:I21"/>
    <mergeCell ref="A22:I22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9.xml><?xml version="1.0" encoding="utf-8"?>
<worksheet xmlns="http://schemas.openxmlformats.org/spreadsheetml/2006/main">
  <sheetPr filterMode="0">
    <outlinePr summaryBelow="1" summaryRight="1"/>
    <pageSetUpPr fitToPage="1"/>
  </sheetPr>
  <dimension ref="A1:E25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44" customWidth="1" style="38" min="1" max="1"/>
    <col width="16" customWidth="1" style="38" min="2" max="4"/>
    <col width="48" customWidth="1" style="38" min="5" max="5"/>
  </cols>
  <sheetData>
    <row r="1" ht="17.35" customHeight="1" s="39">
      <c r="A1" s="40" t="inlineStr">
        <is>
          <t>Per-Plant-Site economics — format-invariant view</t>
        </is>
      </c>
    </row>
    <row r="2" ht="15" customHeight="1" s="39">
      <c r="A2" s="41" t="inlineStr">
        <is>
          <t>LD tower = 52 plant-sites; HD tower = 196. Channel mix uses Stage 1 (65% premium B2B).</t>
        </is>
      </c>
    </row>
    <row r="4" ht="23.85" customHeight="1" s="39">
      <c r="A4" s="52" t="inlineStr">
        <is>
          <t>Line</t>
        </is>
      </c>
      <c r="B4" s="52" t="inlineStr">
        <is>
          <t>Arch 1 (open-air)</t>
        </is>
      </c>
      <c r="C4" s="52" t="inlineStr">
        <is>
          <t>Arch 2 (net-house)</t>
        </is>
      </c>
      <c r="D4" s="52" t="inlineStr">
        <is>
          <t>Arch 3 (greenhouse)</t>
        </is>
      </c>
      <c r="E4" s="52" t="inlineStr">
        <is>
          <t>Notes</t>
        </is>
      </c>
    </row>
    <row r="5" ht="23.85" customHeight="1" s="39">
      <c r="A5" s="53" t="inlineStr">
        <is>
          <t>Local revenue per plant-site per year</t>
        </is>
      </c>
      <c r="B5" s="53" t="n">
        <v>3.83</v>
      </c>
      <c r="C5" s="53" t="n">
        <v>4.5</v>
      </c>
      <c r="D5" s="53" t="n">
        <v>4.93</v>
      </c>
      <c r="E5" s="53" t="inlineStr">
        <is>
          <t>100% local wholesale. Reflects redistributed crop mix (see note below).</t>
        </is>
      </c>
    </row>
    <row r="6" ht="15" customHeight="1" s="39">
      <c r="A6" s="53" t="inlineStr">
        <is>
          <t>Premium revenue per plant-site per year</t>
        </is>
      </c>
      <c r="B6" s="53" t="n">
        <v>7.64</v>
      </c>
      <c r="C6" s="53" t="n">
        <v>8.99</v>
      </c>
      <c r="D6" s="53" t="n">
        <v>9.800000000000001</v>
      </c>
      <c r="E6" s="53" t="inlineStr">
        <is>
          <t>100% premium B2B.</t>
        </is>
      </c>
    </row>
    <row r="7" ht="23.85" customHeight="1" s="39">
      <c r="A7" s="53" t="inlineStr">
        <is>
          <t>BLENDED revenue per plant-site per year (65% premium)</t>
        </is>
      </c>
      <c r="B7" s="53" t="n">
        <v>6.31</v>
      </c>
      <c r="C7" s="53" t="n">
        <v>7.42</v>
      </c>
      <c r="D7" s="53" t="n">
        <v>8.1</v>
      </c>
      <c r="E7" s="53" t="inlineStr">
        <is>
          <t>Stage 1 channel mix, redistributed crop allocation.</t>
        </is>
      </c>
    </row>
    <row r="8" ht="15" customHeight="1" s="39">
      <c r="A8" s="53" t="inlineStr">
        <is>
          <t>LD-tower-equivalent revenue (× 52)</t>
        </is>
      </c>
      <c r="B8" s="53" t="n">
        <v>328.12</v>
      </c>
      <c r="C8" s="53" t="n">
        <v>385.84</v>
      </c>
      <c r="D8" s="53" t="n">
        <v>421.2</v>
      </c>
      <c r="E8" s="53" t="inlineStr">
        <is>
          <t>One LD tower's yearly revenue at Stage 1 mix.</t>
        </is>
      </c>
    </row>
    <row r="9" ht="15" customHeight="1" s="39">
      <c r="A9" s="53" t="inlineStr">
        <is>
          <t>HD-tower-equivalent revenue (× 196)</t>
        </is>
      </c>
      <c r="B9" s="53" t="n">
        <v>1236.76</v>
      </c>
      <c r="C9" s="53" t="n">
        <v>1454.32</v>
      </c>
      <c r="D9" s="53" t="n">
        <v>1587.6</v>
      </c>
      <c r="E9" s="53" t="inlineStr">
        <is>
          <t>One HD tower's yearly revenue at Stage 1 mix.</t>
        </is>
      </c>
    </row>
    <row r="11" ht="21.75" customHeight="1" s="39">
      <c r="A11" s="42" t="inlineStr">
        <is>
          <t>PER-PLANT-SITE OPEX (annual)</t>
        </is>
      </c>
    </row>
    <row r="12" ht="23.85" customHeight="1" s="39">
      <c r="A12" s="53" t="inlineStr">
        <is>
          <t>Direct per-plant-site OPEX (nutrients + seedlings + water)</t>
        </is>
      </c>
      <c r="B12" s="53" t="n">
        <v>0.72</v>
      </c>
      <c r="C12" s="53" t="n">
        <v>0.72</v>
      </c>
      <c r="D12" s="53" t="n">
        <v>0.72</v>
      </c>
      <c r="E12" s="53" t="inlineStr">
        <is>
          <t>Rwanda-local rates. Nutrients $0.03/mo + seedlings $0.02/mo + WASAC water (negligible). From OPEX tab.</t>
        </is>
      </c>
    </row>
    <row r="13" ht="23.85" customHeight="1" s="39">
      <c r="A13" s="53" t="inlineStr">
        <is>
          <t>Site OPEX amortized per plant-site</t>
        </is>
      </c>
      <c r="B13" s="53" t="n">
        <v>0.68</v>
      </c>
      <c r="C13" s="53" t="n">
        <v>0.71</v>
      </c>
      <c r="D13" s="53" t="n">
        <v>0.8100000000000001</v>
      </c>
      <c r="E13" s="53" t="inlineStr">
        <is>
          <t>Stage 1: $6,480/yr site cost ÷ 9,520 plant-sites in one net-house on owned land.</t>
        </is>
      </c>
    </row>
    <row r="14" ht="15" customHeight="1" s="39">
      <c r="A14" s="53" t="inlineStr">
        <is>
          <t>Tower OPEX per plant-site (blended)</t>
        </is>
      </c>
      <c r="B14" s="53" t="n">
        <v>0.3</v>
      </c>
      <c r="C14" s="53" t="n">
        <v>0.3</v>
      </c>
      <c r="D14" s="53" t="n">
        <v>0.3</v>
      </c>
      <c r="E14" s="53" t="inlineStr">
        <is>
          <t>Per-tower OPEX × 12 ÷ avg plant-sites/tower (95.2).</t>
        </is>
      </c>
    </row>
    <row r="15" ht="15" customHeight="1" s="39">
      <c r="A15" s="63" t="inlineStr">
        <is>
          <t>TOTAL per-plant-site OPEX per year</t>
        </is>
      </c>
      <c r="B15" s="63" t="n">
        <v>1.7</v>
      </c>
      <c r="C15" s="63" t="n">
        <v>1.73</v>
      </c>
      <c r="D15" s="63" t="n">
        <v>1.83</v>
      </c>
      <c r="E15" s="63" t="inlineStr">
        <is>
          <t>All-in production OPEX per plant-site per year.</t>
        </is>
      </c>
    </row>
    <row r="17" ht="21.75" customHeight="1" s="39">
      <c r="A17" s="42" t="inlineStr">
        <is>
          <t>UNIT ECONOMICS BY TOWER TYPE (Stage 1, Arch 2 baseline)</t>
        </is>
      </c>
    </row>
    <row r="18" ht="15" customHeight="1" s="39">
      <c r="A18" s="60" t="inlineStr">
        <is>
          <t>Metric</t>
        </is>
      </c>
      <c r="B18" s="60" t="inlineStr">
        <is>
          <t>LD tower (52)</t>
        </is>
      </c>
      <c r="C18" s="60" t="inlineStr">
        <is>
          <t>HD tower (196)</t>
        </is>
      </c>
      <c r="D18" s="60" t="n"/>
      <c r="E18" s="60" t="inlineStr">
        <is>
          <t>Notes</t>
        </is>
      </c>
    </row>
    <row r="19" ht="15" customHeight="1" s="39">
      <c r="A19" s="53" t="inlineStr">
        <is>
          <t>Annual revenue per tower (Arch 2 baseline)</t>
        </is>
      </c>
      <c r="B19" s="53" t="n">
        <v>385.84</v>
      </c>
      <c r="C19" s="53" t="n">
        <v>1454.32</v>
      </c>
      <c r="D19" s="53" t="n"/>
      <c r="E19" s="53" t="inlineStr">
        <is>
          <t>Per-plant-site revenue × plants per tower.</t>
        </is>
      </c>
    </row>
    <row r="20" ht="23.85" customHeight="1" s="39">
      <c r="A20" s="53" t="inlineStr">
        <is>
          <t>Annual production OPEX per tower</t>
        </is>
      </c>
      <c r="B20" s="53" t="n">
        <v>89.95999999999999</v>
      </c>
      <c r="C20" s="53" t="n">
        <v>339.08</v>
      </c>
      <c r="D20" s="53" t="n"/>
      <c r="E20" s="53" t="inlineStr">
        <is>
          <t>Per-plant-site OPEX × plants per tower at Rwanda-local rates.</t>
        </is>
      </c>
    </row>
    <row r="21" ht="23.85" customHeight="1" s="39">
      <c r="A21" s="53" t="inlineStr">
        <is>
          <t>Annual field contribution per tower (Arch 2)</t>
        </is>
      </c>
      <c r="B21" s="53" t="n">
        <v>295.88</v>
      </c>
      <c r="C21" s="53" t="n">
        <v>1115.24</v>
      </c>
      <c r="D21" s="53" t="n"/>
      <c r="E21" s="53" t="inlineStr">
        <is>
          <t>Revenue − production OPEX. Pre-overhead. HD towers carry network economics.</t>
        </is>
      </c>
    </row>
    <row r="22" ht="23.85" customHeight="1" s="39">
      <c r="A22" s="53" t="inlineStr">
        <is>
          <t>CAPEX per tower (CIF, partner-sourced)</t>
        </is>
      </c>
      <c r="B22" s="53" t="n">
        <v>800</v>
      </c>
      <c r="C22" s="53" t="n">
        <v>1000</v>
      </c>
      <c r="D22" s="53" t="n"/>
      <c r="E22" s="53" t="inlineStr">
        <is>
          <t>Partner-negotiated bulk rate. 100-tower total = $80K (S38).</t>
        </is>
      </c>
    </row>
    <row r="23" ht="15" customHeight="1" s="39">
      <c r="A23" s="53" t="inlineStr">
        <is>
          <t>Field payback (network-blended) — Baseline</t>
        </is>
      </c>
      <c r="B23" s="53" t="inlineStr">
        <is>
          <t>2.7 yr</t>
        </is>
      </c>
      <c r="C23" s="53" t="inlineStr">
        <is>
          <t>0.9 yr</t>
        </is>
      </c>
      <c r="D23" s="53" t="n"/>
      <c r="E23" s="53" t="inlineStr">
        <is>
          <t>HD payback ~11 months. LD payback ~32 months.</t>
        </is>
      </c>
    </row>
    <row r="24" ht="15" customHeight="1" s="39">
      <c r="A24" s="53" t="inlineStr">
        <is>
          <t>Field payback (network-blended) — Mid Case</t>
        </is>
      </c>
      <c r="B24" s="53" t="inlineStr">
        <is>
          <t>1.7 yr</t>
        </is>
      </c>
      <c r="C24" s="53" t="inlineStr">
        <is>
          <t>0.6 yr</t>
        </is>
      </c>
      <c r="D24" s="53" t="n"/>
      <c r="E24" s="53" t="inlineStr">
        <is>
          <t>HD payback ~8 months.</t>
        </is>
      </c>
    </row>
    <row r="25" ht="15" customHeight="1" s="39">
      <c r="A25" s="53" t="inlineStr">
        <is>
          <t>Field payback (network-blended) — Ceiling</t>
        </is>
      </c>
      <c r="B25" s="53" t="inlineStr">
        <is>
          <t>1.0 yr</t>
        </is>
      </c>
      <c r="C25" s="53" t="inlineStr">
        <is>
          <t>0.4 yr</t>
        </is>
      </c>
      <c r="D25" s="53" t="n"/>
      <c r="E25" s="53" t="inlineStr">
        <is>
          <t>HD payback ~5 months.</t>
        </is>
      </c>
    </row>
  </sheetData>
  <mergeCells count="4">
    <mergeCell ref="A2:E2"/>
    <mergeCell ref="A11:E11"/>
    <mergeCell ref="A1:E1"/>
    <mergeCell ref="A17:E17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10.xml><?xml version="1.0" encoding="utf-8"?>
<worksheet xmlns="http://schemas.openxmlformats.org/spreadsheetml/2006/main">
  <sheetPr filterMode="0">
    <outlinePr summaryBelow="1" summaryRight="1"/>
    <pageSetUpPr fitToPage="1"/>
  </sheetPr>
  <dimension ref="A1:D38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42" customWidth="1" style="38" min="1" max="1"/>
    <col width="18" customWidth="1" style="38" min="2" max="2"/>
    <col width="22" customWidth="1" style="38" min="3" max="3"/>
    <col width="48" customWidth="1" style="38" min="4" max="4"/>
  </cols>
  <sheetData>
    <row r="1" ht="17.35" customHeight="1" s="39">
      <c r="A1" s="40" t="inlineStr">
        <is>
          <t>Stages — Pilot and 100-Tower Scale-up</t>
        </is>
      </c>
    </row>
    <row r="2" ht="15" customHeight="1" s="39">
      <c r="A2" s="41" t="inlineStr">
        <is>
          <t>Pilot column (tan) = 10 towers launching September 2026. Stage 1 column (light green) = the 100-tower scale-up plan.</t>
        </is>
      </c>
    </row>
    <row r="4" ht="15" customHeight="1" s="39">
      <c r="A4" s="52" t="inlineStr">
        <is>
          <t>Stage measure</t>
        </is>
      </c>
      <c r="B4" s="52" t="inlineStr">
        <is>
          <t>Pilot</t>
        </is>
      </c>
      <c r="C4" s="52" t="inlineStr">
        <is>
          <t>Stage 1 (100 towers)</t>
        </is>
      </c>
      <c r="D4" s="52" t="inlineStr">
        <is>
          <t>Notes</t>
        </is>
      </c>
    </row>
    <row r="5" ht="23.85" customHeight="1" s="39">
      <c r="A5" s="53" t="inlineStr">
        <is>
          <t>Launch target</t>
        </is>
      </c>
      <c r="B5" s="73" t="inlineStr">
        <is>
          <t>September 2026</t>
        </is>
      </c>
      <c r="C5" s="74" t="inlineStr">
        <is>
          <t>2027</t>
        </is>
      </c>
      <c r="D5" s="53" t="inlineStr">
        <is>
          <t>Pilot launches in September; six-month operations window through February 2027.</t>
        </is>
      </c>
    </row>
    <row r="6" ht="15" customHeight="1" s="39">
      <c r="A6" s="53" t="inlineStr">
        <is>
          <t>Total plant-sites</t>
        </is>
      </c>
      <c r="B6" s="73" t="n">
        <v>952</v>
      </c>
      <c r="C6" s="74" t="n">
        <v>9520</v>
      </c>
      <c r="D6" s="53" t="inlineStr">
        <is>
          <t>Pilot: 7×52 + 3×196. Stage 1: 70×52 + 30×196.</t>
        </is>
      </c>
    </row>
    <row r="7" ht="15" customHeight="1" s="39">
      <c r="A7" s="53" t="inlineStr">
        <is>
          <t>LD towers (52-plant)</t>
        </is>
      </c>
      <c r="B7" s="73" t="n">
        <v>7</v>
      </c>
      <c r="C7" s="74" t="n">
        <v>70</v>
      </c>
      <c r="D7" s="53" t="inlineStr">
        <is>
          <t>Pilot: 7. Stage 1: 70 (same 70:30 ratio).</t>
        </is>
      </c>
    </row>
    <row r="8" ht="15" customHeight="1" s="39">
      <c r="A8" s="53" t="inlineStr">
        <is>
          <t>HD towers (196-plant)</t>
        </is>
      </c>
      <c r="B8" s="73" t="n">
        <v>3</v>
      </c>
      <c r="C8" s="74" t="n">
        <v>30</v>
      </c>
      <c r="D8" s="53" t="inlineStr">
        <is>
          <t>Pilot: 3. Stage 1: 30.</t>
        </is>
      </c>
    </row>
    <row r="9" ht="35.05" customHeight="1" s="39">
      <c r="A9" s="53" t="inlineStr">
        <is>
          <t>Number of sites</t>
        </is>
      </c>
      <c r="B9" s="73" t="n">
        <v>1</v>
      </c>
      <c r="C9" s="74" t="n">
        <v>1</v>
      </c>
      <c r="D9" s="53" t="inlineStr">
        <is>
          <t>Pilot: 1 open-air site. Stage 1: 1 large net-house on owned half-hectare, sized to scale into 200–300 towers without a second build.</t>
        </is>
      </c>
    </row>
    <row r="10" ht="23.85" customHeight="1" s="39">
      <c r="A10" s="53" t="inlineStr">
        <is>
          <t>Channel mix — % premium B2B</t>
        </is>
      </c>
      <c r="B10" s="73" t="inlineStr">
        <is>
          <t>30%</t>
        </is>
      </c>
      <c r="C10" s="74" t="inlineStr">
        <is>
          <t>65%</t>
        </is>
      </c>
      <c r="D10" s="53" t="inlineStr">
        <is>
          <t>Pilot LOI volume → Stage 1 LOIs locked + reputation effect.</t>
        </is>
      </c>
    </row>
    <row r="12" ht="21.75" customHeight="1" s="39">
      <c r="A12" s="42" t="inlineStr">
        <is>
          <t>CUMULATIVE CAPEX (USD)</t>
        </is>
      </c>
    </row>
    <row r="13" ht="23.85" customHeight="1" s="39">
      <c r="A13" s="75" t="inlineStr">
        <is>
          <t>Tower CAPEX</t>
        </is>
      </c>
      <c r="B13" s="76" t="n">
        <v>9550</v>
      </c>
      <c r="C13" s="77" t="n">
        <v>80000</v>
      </c>
      <c r="D13" s="53" t="inlineStr">
        <is>
          <t>Pilot: 10 towers full price ($850 LD / $1,200 HD CIF). Stage 1: 100 towers partner-sourced CIF (~$78–80K).</t>
        </is>
      </c>
    </row>
    <row r="14" ht="35.05" customHeight="1" s="39">
      <c r="A14" s="75" t="inlineStr">
        <is>
          <t>Site infrastructure CAPEX</t>
        </is>
      </c>
      <c r="B14" s="76" t="n">
        <v>9000</v>
      </c>
      <c r="C14" s="77" t="n">
        <v>30000</v>
      </c>
      <c r="D14" s="53" t="inlineStr">
        <is>
          <t>Pilot: Archetype 1 open-air site. Stage 1: one large greenhouse sized to scale into 200–300 towers (single site, not 4 sites).</t>
        </is>
      </c>
    </row>
    <row r="15" ht="15" customHeight="1" s="39">
      <c r="A15" s="75" t="inlineStr">
        <is>
          <t>Installation, customs, launch contingency</t>
        </is>
      </c>
      <c r="B15" s="76" t="n">
        <v>2500</v>
      </c>
      <c r="C15" s="77" t="n">
        <v>10000</v>
      </c>
      <c r="D15" s="53" t="inlineStr">
        <is>
          <t>Pilot: lean install. Stage 1: setup ~5M RWF + buffer.</t>
        </is>
      </c>
    </row>
    <row r="16" ht="23.85" customHeight="1" s="39">
      <c r="A16" s="63" t="inlineStr">
        <is>
          <t>TOTAL CUMULATIVE CAPEX</t>
        </is>
      </c>
      <c r="B16" s="78" t="n">
        <v>21050</v>
      </c>
      <c r="C16" s="79" t="n">
        <v>120000</v>
      </c>
      <c r="D16" s="53" t="inlineStr">
        <is>
          <t>Towers + site + contingency. Down from $159K once the model is right-sized.</t>
        </is>
      </c>
    </row>
    <row r="18" ht="21.75" customHeight="1" s="39">
      <c r="A18" s="42" t="inlineStr">
        <is>
          <t>ANNUAL REVENUE &amp; OPEX (USD, steady state — Baseline / Conservative)</t>
        </is>
      </c>
    </row>
    <row r="19" ht="68.65000000000001" customHeight="1" s="39">
      <c r="A19" s="75" t="inlineStr">
        <is>
          <t>Revenue per plant-site (blended)</t>
        </is>
      </c>
      <c r="B19" s="76" t="n">
        <v>6.39</v>
      </c>
      <c r="C19" s="77" t="n">
        <v>6.71</v>
      </c>
      <c r="D19" s="53" t="inlineStr">
        <is>
          <t>Pilot at 30% premium channel mix; Stage 1 archetype-blended (70/20/10) at 65% premium channel mix. Pilot revenue assumes the planned greenhouse upgrade — greenhouse funding is actively being sourced as the pilot launches; baseline economics scale with that upgrade.</t>
        </is>
      </c>
    </row>
    <row r="20" ht="15" customHeight="1" s="39">
      <c r="A20" s="75" t="inlineStr">
        <is>
          <t>Annual network revenue</t>
        </is>
      </c>
      <c r="B20" s="76" t="n">
        <v>6084</v>
      </c>
      <c r="C20" s="77" t="n">
        <v>63870</v>
      </c>
      <c r="D20" s="53" t="inlineStr">
        <is>
          <t>Plant-sites × blended revenue per plant-site.</t>
        </is>
      </c>
    </row>
    <row r="21" ht="46.25" customHeight="1" s="39">
      <c r="A21" s="75" t="inlineStr">
        <is>
          <t>Production OPEX (annual)</t>
        </is>
      </c>
      <c r="B21" s="76" t="n">
        <v>4172</v>
      </c>
      <c r="C21" s="77" t="n">
        <v>16154</v>
      </c>
      <c r="D21" s="53" t="inlineStr">
        <is>
          <t>Per-site + per-tower + per-plant × 12. Pilot: light operational footprint with founder-team oversight; Stage 1: one greenhouse, four production roles on owned land.</t>
        </is>
      </c>
    </row>
    <row r="22" ht="15" customHeight="1" s="39">
      <c r="A22" s="75" t="inlineStr">
        <is>
          <t>Field contribution margin</t>
        </is>
      </c>
      <c r="B22" s="76" t="n">
        <v>1912</v>
      </c>
      <c r="C22" s="77" t="n">
        <v>47716</v>
      </c>
      <c r="D22" s="53" t="inlineStr">
        <is>
          <t>Revenue − production OPEX. Pre-overhead.</t>
        </is>
      </c>
    </row>
    <row r="23" ht="23.85" customHeight="1" s="39">
      <c r="A23" s="75" t="inlineStr">
        <is>
          <t>Corporate overhead (annual)</t>
        </is>
      </c>
      <c r="B23" s="76" t="n">
        <v>2400</v>
      </c>
      <c r="C23" s="77" t="n">
        <v>7800</v>
      </c>
      <c r="D23" s="53" t="inlineStr">
        <is>
          <t>Pilot: $200/mo. Stage 1: $650/mo. Leadership equity-only through 100 towers.</t>
        </is>
      </c>
    </row>
    <row r="24" ht="23.85" customHeight="1" s="39">
      <c r="A24" s="75" t="inlineStr">
        <is>
          <t>Insurance (4% of revenue)</t>
        </is>
      </c>
      <c r="B24" s="76" t="n">
        <v>243</v>
      </c>
      <c r="C24" s="77" t="n">
        <v>2555</v>
      </c>
      <c r="D24" s="53" t="inlineStr">
        <is>
          <t>Agri-asset insurance benchmark (UAP / SONARWA range 3–5%).</t>
        </is>
      </c>
    </row>
    <row r="25" ht="15" customHeight="1" s="39">
      <c r="A25" s="43" t="inlineStr">
        <is>
          <t>OPERATING PROFIT (pre-tax)</t>
        </is>
      </c>
      <c r="B25" s="80" t="n">
        <v>-731</v>
      </c>
      <c r="C25" s="80" t="n">
        <v>37361</v>
      </c>
      <c r="D25" s="44" t="inlineStr">
        <is>
          <t>Revenue − production OPEX − overhead − insurance.</t>
        </is>
      </c>
    </row>
    <row r="26" ht="23.85" customHeight="1" s="39">
      <c r="A26" s="63" t="inlineStr">
        <is>
          <t>Field contribution margin %</t>
        </is>
      </c>
      <c r="B26" s="78" t="inlineStr">
        <is>
          <t>31.4%</t>
        </is>
      </c>
      <c r="C26" s="79" t="inlineStr">
        <is>
          <t>74.7%</t>
        </is>
      </c>
      <c r="D26" s="53" t="inlineStr">
        <is>
          <t>Strong unit-economic floor. HD towers carry the operating leverage.</t>
        </is>
      </c>
    </row>
    <row r="27" ht="23.85" customHeight="1" s="39">
      <c r="A27" s="63" t="inlineStr">
        <is>
          <t>Operating margin %</t>
        </is>
      </c>
      <c r="B27" s="78" t="inlineStr">
        <is>
          <t>—</t>
        </is>
      </c>
      <c r="C27" s="79" t="inlineStr">
        <is>
          <t>58.5%</t>
        </is>
      </c>
      <c r="D27" s="53" t="inlineStr">
        <is>
          <t>Stage 1 Baseline / conservative. Mid Case ~66%, Ceiling ~73% (see Sensitivity).</t>
        </is>
      </c>
    </row>
    <row r="28" ht="23.85" customHeight="1" s="39">
      <c r="A28" s="75" t="inlineStr">
        <is>
          <t>Tower-only payback — Baseline (HD, network-blended)</t>
        </is>
      </c>
      <c r="B28" s="76" t="inlineStr">
        <is>
          <t>—</t>
        </is>
      </c>
      <c r="C28" s="77" t="inlineStr">
        <is>
          <t>11 months</t>
        </is>
      </c>
      <c r="D28" s="53" t="inlineStr">
        <is>
          <t>HD towers represent 62% of plant-sites. Tower CAPEX $80K total at partner-negotiated CIF rates.</t>
        </is>
      </c>
    </row>
    <row r="29" ht="23.85" customHeight="1" s="39">
      <c r="A29" s="75" t="inlineStr">
        <is>
          <t>Tower-only payback — Mid Case (HD, network-blended)</t>
        </is>
      </c>
      <c r="B29" s="76" t="inlineStr">
        <is>
          <t>—</t>
        </is>
      </c>
      <c r="C29" s="77" t="inlineStr">
        <is>
          <t>8 months</t>
        </is>
      </c>
      <c r="D29" s="53" t="inlineStr">
        <is>
          <t>Specialty mix + 15% yield + 5% price + 70% premium mix.</t>
        </is>
      </c>
    </row>
    <row r="30" ht="23.85" customHeight="1" s="39">
      <c r="A30" s="75" t="inlineStr">
        <is>
          <t>Tower-only payback — Ceiling (HD, network-blended)</t>
        </is>
      </c>
      <c r="B30" s="76" t="inlineStr">
        <is>
          <t>—</t>
        </is>
      </c>
      <c r="C30" s="77" t="inlineStr">
        <is>
          <t>5 months</t>
        </is>
      </c>
      <c r="D30" s="53" t="inlineStr">
        <is>
          <t>Full validated upside: 30% yield, 15% price, 85% premium mix, 15% CAPEX savings.</t>
        </is>
      </c>
    </row>
    <row r="32" ht="21.75" customHeight="1" s="39">
      <c r="A32" s="42" t="inlineStr">
        <is>
          <t>READING THE BASELINE — THIS IS THE FLOOR, NOT THE EXPECTED OUTCOME</t>
        </is>
      </c>
    </row>
    <row r="33" ht="66.75" customHeight="1" s="39">
      <c r="A33" s="43" t="inlineStr">
        <is>
          <t>Baseline = conservative floor.</t>
        </is>
      </c>
      <c r="B33" s="44" t="inlineStr">
        <is>
          <t>Stage 1 baseline shows a 74.7% field margin and 58.5% operating margin at 100 towers. That is the floor, not the expected outcome. The Sensitivity tab models Mid Case (~66% operating margin) and Ceiling Case (~73% margin) using validated upside levers.</t>
        </is>
      </c>
      <c r="C33" s="81" t="n"/>
      <c r="D33" s="82" t="n"/>
    </row>
    <row r="34" ht="51.75" customHeight="1" s="39">
      <c r="A34" s="43" t="inlineStr">
        <is>
          <t>Why HD towers carry the operating leverage.</t>
        </is>
      </c>
      <c r="B34" s="44" t="inlineStr">
        <is>
          <t>HD towers hold 62% of plant-sites (5,880 of 9,520) at lower CAPEX per plant-site. HD field-level payback is 11 months at Baseline, 8 at Mid Case, 5 at Ceiling — network-blended.</t>
        </is>
      </c>
      <c r="C34" s="81" t="n"/>
      <c r="D34" s="82" t="n"/>
    </row>
    <row r="35" ht="96.75" customHeight="1" s="39">
      <c r="A35" s="43" t="inlineStr">
        <is>
          <t>Leadership stays equity-only through 100 towers.</t>
        </is>
      </c>
      <c r="B35" s="44" t="inlineStr">
        <is>
          <t>CEO, Finance Director, COO, Operations Lead (reporting to Head of Agritech) and Head of Agritech draw no salary through Stage 1. Site labour at Stage 1: 2 senior operators + 2 junior assistants on owned land run the single greenhouse, with the Head of Agritech covering agronomy. The internal AI operations layer reduces total labour requirements vs. conventional farms.</t>
        </is>
      </c>
      <c r="C35" s="81" t="n"/>
      <c r="D35" s="82" t="n"/>
    </row>
    <row r="36" ht="81.75" customHeight="1" s="39">
      <c r="A36" s="43" t="inlineStr">
        <is>
          <t>Sequential scale, then farmer partnerships.</t>
        </is>
      </c>
      <c r="B36" s="44" t="inlineStr">
        <is>
          <t>Stage 1 operates on a half-hectare site owned outright in Gasabo District. No land lease in Stage 1 OPEX. The greenhouse is sized to scale into 200–300 towers without a second build. The 100 → 200 → 300 sequence happens on owned land first; the Phase 2 farmer-partnership model engages only once Stage 1 economics are validated.</t>
        </is>
      </c>
      <c r="C36" s="81" t="n"/>
      <c r="D36" s="82" t="n"/>
    </row>
    <row r="37" ht="66.75" customHeight="1" s="39">
      <c r="A37" s="43" t="inlineStr">
        <is>
          <t>Institutional and community context.</t>
        </is>
      </c>
      <c r="B37" s="44" t="inlineStr">
        <is>
          <t>Seedling sourcing support is being pursued under the MINAGRI MoU. The pilot also includes a structured produce-donation programme to surrounding community households — operational practice, not modelled in budget — strengthening the pilot's institutional case.</t>
        </is>
      </c>
      <c r="C37" s="81" t="n"/>
      <c r="D37" s="82" t="n"/>
    </row>
    <row r="38" ht="66.75" customHeight="1" s="39">
      <c r="A38" s="43" t="inlineStr">
        <is>
          <t>Upside not priced into the base.</t>
        </is>
      </c>
      <c r="B38" s="44" t="inlineStr">
        <is>
          <t>Partner-negotiated shipping savings, bulk tower discounts beyond 100 units, RDB tax incentives, Agrotonomy training credits, and post-pilot specialty selection are all available and not yet priced into the baseline. Mid Case and Ceiling Case price these in conservatively.</t>
        </is>
      </c>
      <c r="C38" s="81" t="n"/>
      <c r="D38" s="82" t="n"/>
    </row>
  </sheetData>
  <mergeCells count="11">
    <mergeCell ref="B33:D33"/>
    <mergeCell ref="A1:D1"/>
    <mergeCell ref="A18:D18"/>
    <mergeCell ref="B36:D36"/>
    <mergeCell ref="B37:D37"/>
    <mergeCell ref="A32:D32"/>
    <mergeCell ref="A12:D12"/>
    <mergeCell ref="B35:D35"/>
    <mergeCell ref="A2:D2"/>
    <mergeCell ref="B38:D38"/>
    <mergeCell ref="B34:D34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11.xml><?xml version="1.0" encoding="utf-8"?>
<worksheet xmlns="http://schemas.openxmlformats.org/spreadsheetml/2006/main">
  <sheetPr filterMode="0">
    <outlinePr summaryBelow="1" summaryRight="1"/>
    <pageSetUpPr fitToPage="1"/>
  </sheetPr>
  <dimension ref="A1:E27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38" customWidth="1" style="38" min="1" max="1"/>
    <col width="16" customWidth="1" style="38" min="2" max="2"/>
    <col width="18" customWidth="1" style="38" min="3" max="4"/>
    <col width="44" customWidth="1" style="38" min="5" max="5"/>
  </cols>
  <sheetData>
    <row r="1" ht="17.35" customHeight="1" s="39">
      <c r="A1" s="40" t="inlineStr">
        <is>
          <t>Sensitivity — Baseline / Mid Case / Ceiling, live formulas</t>
        </is>
      </c>
    </row>
    <row r="2" ht="15" customHeight="1" s="39">
      <c r="A2" s="41" t="inlineStr">
        <is>
          <t>Output: Stage 1 annual operating profit. Baseline = conservative floor. Mid = realistic specialty mix + validated yield levers. Ceiling = full upside.</t>
        </is>
      </c>
    </row>
    <row r="4" ht="23.85" customHeight="1" s="39">
      <c r="A4" s="52" t="inlineStr">
        <is>
          <t>Driver</t>
        </is>
      </c>
      <c r="B4" s="52" t="inlineStr">
        <is>
          <t>Baseline (Conservative)</t>
        </is>
      </c>
      <c r="C4" s="52" t="inlineStr">
        <is>
          <t>Mid Case (Realistic)</t>
        </is>
      </c>
      <c r="D4" s="52" t="inlineStr">
        <is>
          <t>Ceiling (Upside)</t>
        </is>
      </c>
      <c r="E4" s="52" t="inlineStr">
        <is>
          <t>Rationale</t>
        </is>
      </c>
    </row>
    <row r="5" ht="35.05" customHeight="1" s="39">
      <c r="A5" s="53" t="inlineStr">
        <is>
          <t>Yield multiplier vs base</t>
        </is>
      </c>
      <c r="B5" s="53" t="n">
        <v>1</v>
      </c>
      <c r="C5" s="53" t="n">
        <v>1.15</v>
      </c>
      <c r="D5" s="53" t="n">
        <v>1.3</v>
      </c>
      <c r="E5" s="53" t="inlineStr">
        <is>
          <t>Baseline = low-mid of validated. Mid = published Agrotonomy midpoint. Ceiling = upper-mid (still below max).</t>
        </is>
      </c>
    </row>
    <row r="6" ht="35.05" customHeight="1" s="39">
      <c r="A6" s="53" t="inlineStr">
        <is>
          <t>Channel mix at Stage 1 (% premium)</t>
        </is>
      </c>
      <c r="B6" s="53" t="n">
        <v>0.65</v>
      </c>
      <c r="C6" s="53" t="n">
        <v>0.7</v>
      </c>
      <c r="D6" s="53" t="n">
        <v>0.85</v>
      </c>
      <c r="E6" s="53" t="inlineStr">
        <is>
          <t>Baseline = 8 LOIs at planned conversion. Mid = LOIs + 2–3 new buyers. Ceiling = reputation effect + supermarket contracts.</t>
        </is>
      </c>
    </row>
    <row r="7" ht="35.05" customHeight="1" s="39">
      <c r="A7" s="53" t="inlineStr">
        <is>
          <t>CAPEX multiplier vs base</t>
        </is>
      </c>
      <c r="B7" s="53" t="n">
        <v>1</v>
      </c>
      <c r="C7" s="53" t="n">
        <v>0.95</v>
      </c>
      <c r="D7" s="53" t="n">
        <v>0.85</v>
      </c>
      <c r="E7" s="53" t="inlineStr">
        <is>
          <t>Baseline = published rates. Mid = partial partner shipping savings. Ceiling = full partner negotiation (S31).</t>
        </is>
      </c>
    </row>
    <row r="8" ht="23.85" customHeight="1" s="39">
      <c r="A8" s="53" t="inlineStr">
        <is>
          <t>Premium B2B price multiplier</t>
        </is>
      </c>
      <c r="B8" s="53" t="n">
        <v>1</v>
      </c>
      <c r="C8" s="53" t="n">
        <v>1.05</v>
      </c>
      <c r="D8" s="53" t="n">
        <v>1.15</v>
      </c>
      <c r="E8" s="53" t="inlineStr">
        <is>
          <t>Baseline = floor of validated range. Mid = mid-range. Ceiling = upper validated range.</t>
        </is>
      </c>
    </row>
    <row r="10" ht="21.75" customHeight="1" s="39">
      <c r="A10" s="42" t="inlineStr">
        <is>
          <t>OUTPUTS — Stage 1 (steady-state)</t>
        </is>
      </c>
    </row>
    <row r="11" ht="15" customHeight="1" s="39">
      <c r="A11" s="53" t="inlineStr">
        <is>
          <t>Plant-sites at Stage 1</t>
        </is>
      </c>
      <c r="B11" s="53" t="n">
        <v>9520</v>
      </c>
      <c r="C11" s="53" t="n">
        <v>9520</v>
      </c>
      <c r="D11" s="53" t="n">
        <v>9520</v>
      </c>
      <c r="E11" s="53" t="inlineStr">
        <is>
          <t>Network size constant.</t>
        </is>
      </c>
    </row>
    <row r="12" ht="23.85" customHeight="1" s="39">
      <c r="A12" s="53" t="inlineStr">
        <is>
          <t>Revenue per plant-site (USD/yr)</t>
        </is>
      </c>
      <c r="B12" s="53">
        <f>$B$5*(  4.07*(1-$B$6) + 8.13*$B$8*$B$6 )</f>
        <v/>
      </c>
      <c r="C12" s="53">
        <f>$C$5*(  4.07*(1-$C$6) + 8.13*$C$8*$C$6 )</f>
        <v/>
      </c>
      <c r="D12" s="53">
        <f>$D$5*(  4.07*(1-$D$6) + 8.13*$D$8*$D$6 )</f>
        <v/>
      </c>
      <c r="E12" s="53" t="inlineStr">
        <is>
          <t>Yield × (local × (1-mix) + premium × price-mult × mix).</t>
        </is>
      </c>
    </row>
    <row r="13" ht="15" customHeight="1" s="39">
      <c r="A13" s="53" t="inlineStr">
        <is>
          <t>Annual revenue (USD)</t>
        </is>
      </c>
      <c r="B13" s="53">
        <f>$B$11*$B$12</f>
        <v/>
      </c>
      <c r="C13" s="53">
        <f>$C$11*$C$12</f>
        <v/>
      </c>
      <c r="D13" s="53">
        <f>$D$11*$D$12</f>
        <v/>
      </c>
      <c r="E13" s="53" t="inlineStr">
        <is>
          <t>Plant-sites × revenue per plant-site.</t>
        </is>
      </c>
    </row>
    <row r="14" ht="35.05" customHeight="1" s="39">
      <c r="A14" s="53" t="inlineStr">
        <is>
          <t>Production OPEX (USD/yr)</t>
        </is>
      </c>
      <c r="B14" s="53" t="n">
        <v>16154</v>
      </c>
      <c r="C14" s="53" t="n">
        <v>16154</v>
      </c>
      <c r="D14" s="53" t="n">
        <v>16154</v>
      </c>
      <c r="E14" s="53" t="inlineStr">
        <is>
          <t>Held constant. Stage 1: one large net-house on owned land, 2 senior + 2 junior. Per-plant at Rwanda-local rates.</t>
        </is>
      </c>
    </row>
    <row r="15" ht="23.85" customHeight="1" s="39">
      <c r="A15" s="53" t="inlineStr">
        <is>
          <t>Corporate overhead (USD/yr)</t>
        </is>
      </c>
      <c r="B15" s="53" t="n">
        <v>7800</v>
      </c>
      <c r="C15" s="53" t="n">
        <v>7800</v>
      </c>
      <c r="D15" s="53" t="n">
        <v>7800</v>
      </c>
      <c r="E15" s="53" t="inlineStr">
        <is>
          <t>Leadership equity-only ≤100 towers. $650/mo: delivery + accounting + office.</t>
        </is>
      </c>
    </row>
    <row r="16" ht="15" customHeight="1" s="39">
      <c r="A16" s="53" t="inlineStr">
        <is>
          <t>Field contribution (USD/yr)</t>
        </is>
      </c>
      <c r="B16" s="53">
        <f>$B$13-$B$14</f>
        <v/>
      </c>
      <c r="C16" s="53">
        <f>$C$13-$C$14</f>
        <v/>
      </c>
      <c r="D16" s="53">
        <f>$D$13-$D$14</f>
        <v/>
      </c>
      <c r="E16" s="53" t="inlineStr">
        <is>
          <t>Revenue − production OPEX. Pre-overhead.</t>
        </is>
      </c>
    </row>
    <row r="17" ht="15" customHeight="1" s="39">
      <c r="A17" s="53" t="inlineStr">
        <is>
          <t>Insurance (4% of revenue)</t>
        </is>
      </c>
      <c r="B17" s="53">
        <f>$B$13*0.04</f>
        <v/>
      </c>
      <c r="C17" s="53">
        <f>$C$13*0.04</f>
        <v/>
      </c>
      <c r="D17" s="53">
        <f>$D$13*0.04</f>
        <v/>
      </c>
      <c r="E17" s="53" t="inlineStr">
        <is>
          <t>S35 benchmark.</t>
        </is>
      </c>
    </row>
    <row r="18" ht="23.85" customHeight="1" s="39">
      <c r="A18" s="63" t="inlineStr">
        <is>
          <t>OPERATING PROFIT (USD/yr)</t>
        </is>
      </c>
      <c r="B18" s="63">
        <f>$B$13-$B$14-$B$15-$B$17</f>
        <v/>
      </c>
      <c r="C18" s="63">
        <f>$C$13-$C$14-$C$15-$C$17</f>
        <v/>
      </c>
      <c r="D18" s="63">
        <f>$D$13-$D$14-$D$15-$D$17</f>
        <v/>
      </c>
      <c r="E18" s="63" t="inlineStr">
        <is>
          <t>Revenue − Production OPEX − Corporate overhead − Insurance.</t>
        </is>
      </c>
    </row>
    <row r="19" ht="15" customHeight="1" s="39">
      <c r="A19" s="53" t="inlineStr">
        <is>
          <t>Cumulative CAPEX (USD)</t>
        </is>
      </c>
      <c r="B19" s="53">
        <f>120000*$B$7</f>
        <v/>
      </c>
      <c r="C19" s="53">
        <f>120000*$C$7</f>
        <v/>
      </c>
      <c r="D19" s="53">
        <f>120000*$D$7</f>
        <v/>
      </c>
      <c r="E19" s="53" t="inlineStr">
        <is>
          <t>Base CAPEX × CAPEX multiplier.</t>
        </is>
      </c>
    </row>
    <row r="20" ht="15" customHeight="1" s="39">
      <c r="A20" s="53" t="inlineStr">
        <is>
          <t>Operating margin %</t>
        </is>
      </c>
      <c r="B20" s="83">
        <f>$B$18/$B$13</f>
        <v/>
      </c>
      <c r="C20" s="83">
        <f>$C$18/$C$13</f>
        <v/>
      </c>
      <c r="D20" s="83">
        <f>$D$18/$D$13</f>
        <v/>
      </c>
      <c r="E20" s="53" t="inlineStr">
        <is>
          <t>Operating profit ÷ revenue.</t>
        </is>
      </c>
    </row>
    <row r="21" ht="23.85" customHeight="1" s="39">
      <c r="A21" s="53" t="inlineStr">
        <is>
          <t>HD tower payback — months (field contribution basis)</t>
        </is>
      </c>
      <c r="B21" s="84">
        <f>(880*$B$7)/(196*($B$12-1.7))*12</f>
        <v/>
      </c>
      <c r="C21" s="84">
        <f>(880*$C$7)/(196*($C$12-1.7))*12</f>
        <v/>
      </c>
      <c r="D21" s="84">
        <f>(880*$D$7)/(196*($D$12-1.7))*12</f>
        <v/>
      </c>
      <c r="E21" s="53" t="inlineStr">
        <is>
          <t>HD tower CAPEX (with bulk discount, scaled by CAPEX mult) ÷ HD field contribution × 12.</t>
        </is>
      </c>
    </row>
    <row r="23" ht="21.75" customHeight="1" s="39">
      <c r="A23" s="42" t="inlineStr">
        <is>
          <t>READING THE SENSITIVITY</t>
        </is>
      </c>
    </row>
    <row r="24" ht="81.75" customHeight="1" s="39">
      <c r="A24" s="45" t="inlineStr">
        <is>
          <t>Baseline / Conservative</t>
        </is>
      </c>
      <c r="B24" s="46" t="inlineStr">
        <is>
          <t>Floor scenario. Stage 1 generates ~$37,400 operating profit at 100 towers (58.5% margin) on owned land with a lean production team (2 senior + 2 junior operators, agronomy covered by the Head of Agritech). HD towers (62% of plant-sites) carry the operating leverage; HD tower payback ~11 months at conservative inputs (network-blended).</t>
        </is>
      </c>
      <c r="C24" s="81" t="n"/>
      <c r="D24" s="81" t="n"/>
      <c r="E24" s="82" t="n"/>
    </row>
    <row r="25" ht="66.75" customHeight="1" s="39">
      <c r="A25" s="45" t="inlineStr">
        <is>
          <t>Mid Case (Realistic)</t>
        </is>
      </c>
      <c r="B25" s="46" t="inlineStr">
        <is>
          <t>Specialty mix selected from validated pilot crops, plus mid-range yields published by Agrotonomy, 5% price uplift, and 70% premium channel mix. Stage 1 generates ~$51,700 operating profit (~66% margin). HD tower payback ~8 months — matches the planned scale-up cadence.</t>
        </is>
      </c>
      <c r="C25" s="81" t="n"/>
      <c r="D25" s="81" t="n"/>
      <c r="E25" s="82" t="n"/>
    </row>
    <row r="26" ht="66.75" customHeight="1" s="39">
      <c r="A26" s="45" t="inlineStr">
        <is>
          <t>Ceiling (Upside)</t>
        </is>
      </c>
      <c r="B26" s="46" t="inlineStr">
        <is>
          <t>Full validated upside: 30% yield uplift, 15% price uplift, 85% premium channel mix (LOIs + reputation effect + supermarket contracts), and partner-negotiated shipping. Stage 1 generates ~$77,700 operating profit (~73% margin). HD tower payback ~5 months.</t>
        </is>
      </c>
      <c r="C26" s="81" t="n"/>
      <c r="D26" s="81" t="n"/>
      <c r="E26" s="82" t="n"/>
    </row>
    <row r="27" ht="66.75" customHeight="1" s="39">
      <c r="A27" s="45" t="inlineStr">
        <is>
          <t>Implication</t>
        </is>
      </c>
      <c r="B27" s="46" t="inlineStr">
        <is>
          <t>Stage 1 is structured to validate the path to scale. Baseline shows a defensible floor: 58.5% operating margin and 11-month HD payback on $120K CAPEX. Mid and Ceiling cases quantify what specialty selection, partner-negotiated shipping, and validated yield levers add on top.</t>
        </is>
      </c>
      <c r="C27" s="81" t="n"/>
      <c r="D27" s="81" t="n"/>
      <c r="E27" s="82" t="n"/>
    </row>
  </sheetData>
  <mergeCells count="8">
    <mergeCell ref="B26:E26"/>
    <mergeCell ref="B27:E27"/>
    <mergeCell ref="A2:E2"/>
    <mergeCell ref="A10:E10"/>
    <mergeCell ref="A1:E1"/>
    <mergeCell ref="A23:E23"/>
    <mergeCell ref="B24:E24"/>
    <mergeCell ref="B25:E25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12.xml><?xml version="1.0" encoding="utf-8"?>
<worksheet xmlns="http://schemas.openxmlformats.org/spreadsheetml/2006/main">
  <sheetPr filterMode="0">
    <outlinePr summaryBelow="1" summaryRight="1"/>
    <pageSetUpPr fitToPage="1"/>
  </sheetPr>
  <dimension ref="A1:D24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38" customWidth="1" style="38" min="1" max="1"/>
    <col width="18" customWidth="1" style="38" min="2" max="3"/>
    <col width="50" customWidth="1" style="38" min="4" max="4"/>
  </cols>
  <sheetData>
    <row r="1" ht="17.35" customHeight="1" s="39">
      <c r="A1" s="40" t="inlineStr">
        <is>
          <t>Funding plan — phased, milestone-gated</t>
        </is>
      </c>
    </row>
    <row r="2" ht="15" customHeight="1" s="39">
      <c r="A2" s="41" t="inlineStr">
        <is>
          <t>Specific tranche asks tied to evidence. No debt placeholders. Series A modeled directionally only.</t>
        </is>
      </c>
    </row>
    <row r="4" ht="15" customHeight="1" s="39">
      <c r="A4" s="85" t="inlineStr">
        <is>
          <t>Tranche</t>
        </is>
      </c>
      <c r="B4" s="85" t="inlineStr">
        <is>
          <t>Amount (USD)</t>
        </is>
      </c>
      <c r="C4" s="85" t="inlineStr">
        <is>
          <t>RWF reference</t>
        </is>
      </c>
      <c r="D4" s="85" t="inlineStr">
        <is>
          <t>Use of funds</t>
        </is>
      </c>
    </row>
    <row r="5" ht="39.75" customHeight="1" s="39">
      <c r="A5" s="53" t="inlineStr">
        <is>
          <t>Seed (deployed)</t>
        </is>
      </c>
      <c r="B5" s="53" t="n">
        <v>25000</v>
      </c>
      <c r="C5" s="53" t="inlineStr">
        <is>
          <t>35,000,000 RWF</t>
        </is>
      </c>
      <c r="D5" s="53" t="inlineStr">
        <is>
          <t>Founder-deployed; already covered the 10-tower pilot CAPEX ($21,050) and 6-month pilot runway.</t>
        </is>
      </c>
    </row>
    <row r="6" ht="51.75" customHeight="1" s="39">
      <c r="A6" s="53" t="inlineStr">
        <is>
          <t>Timbuktoo grant ask</t>
        </is>
      </c>
      <c r="B6" s="53" t="n">
        <v>100000</v>
      </c>
      <c r="C6" s="53" t="inlineStr">
        <is>
          <t>140,000,000 RWF</t>
        </is>
      </c>
      <c r="D6" s="53" t="inlineStr">
        <is>
          <t>AgriTech Hub equity-free grant. Sits inside Timbuktoo's published range across sector hubs ($25K Fintech → $100K HealthTech).</t>
        </is>
      </c>
    </row>
    <row r="7" ht="66.75" customHeight="1" s="39">
      <c r="A7" s="53" t="inlineStr">
        <is>
          <t>Founder-raised top-up (or cohort co-investors)</t>
        </is>
      </c>
      <c r="B7" s="53" t="inlineStr">
        <is>
          <t>TBD</t>
        </is>
      </c>
      <c r="C7" s="53" t="inlineStr">
        <is>
          <t>—</t>
        </is>
      </c>
      <c r="D7" s="53" t="inlineStr">
        <is>
          <t>Any shortfall beyond the Timbuktoo grant is closed by founders directly, or by accepting investor introductions through the Timbuktoo / Seedstars / SIGMA cohort network. Not part of the formal ask.</t>
        </is>
      </c>
    </row>
    <row r="8" ht="66.75" customHeight="1" s="39">
      <c r="A8" s="53" t="inlineStr">
        <is>
          <t>Series A (directional)</t>
        </is>
      </c>
      <c r="B8" s="53" t="inlineStr">
        <is>
          <t>—</t>
        </is>
      </c>
      <c r="C8" s="53" t="inlineStr">
        <is>
          <t>—</t>
        </is>
      </c>
      <c r="D8" s="53" t="inlineStr">
        <is>
          <t>Triggered after Stage 1 evidence lands: 100-tower scale-up validated, 65% premium channel, breakeven inflection visible. Targets Stage 2 (200–300 towers using the same greenhouse) and the first multi-city site.</t>
        </is>
      </c>
    </row>
    <row r="9" ht="39.75" customHeight="1" s="39">
      <c r="A9" s="43" t="inlineStr">
        <is>
          <t>PHASE 1 ASK (Timbuktoo)</t>
        </is>
      </c>
      <c r="B9" s="43" t="n">
        <v>100000</v>
      </c>
      <c r="C9" s="43" t="inlineStr">
        <is>
          <t>140,000,000 RWF</t>
        </is>
      </c>
      <c r="D9" s="43" t="inlineStr">
        <is>
          <t>What we are formally asking Timbuktoo for. Tight, defensible, inside their published grant range.</t>
        </is>
      </c>
    </row>
    <row r="11" ht="21.75" customHeight="1" s="39">
      <c r="A11" s="42" t="inlineStr">
        <is>
          <t>USE-OF-FUNDS DETAIL — Timbuktoo $100K deployment</t>
        </is>
      </c>
    </row>
    <row r="12" ht="15" customHeight="1" s="39">
      <c r="A12" s="60" t="inlineStr">
        <is>
          <t>Bucket</t>
        </is>
      </c>
      <c r="B12" s="60" t="inlineStr">
        <is>
          <t>USD</t>
        </is>
      </c>
      <c r="C12" s="60" t="inlineStr">
        <is>
          <t>% of grant</t>
        </is>
      </c>
      <c r="D12" s="60" t="inlineStr">
        <is>
          <t>Notes</t>
        </is>
      </c>
    </row>
    <row r="13" ht="23.85" customHeight="1" s="39">
      <c r="A13" s="53" t="inlineStr">
        <is>
          <t>Stage 1 CAPEX — towers (100, partner-sourced CIF)</t>
        </is>
      </c>
      <c r="B13" s="53" t="n">
        <v>80000</v>
      </c>
      <c r="C13" s="53" t="inlineStr">
        <is>
          <t>80%</t>
        </is>
      </c>
      <c r="D13" s="53" t="inlineStr">
        <is>
          <t>70 LD + 30 HD towers at $80K total CIF Kigali (Agrotonomy partner-negotiated rate).</t>
        </is>
      </c>
    </row>
    <row r="14" ht="35.05" customHeight="1" s="39">
      <c r="A14" s="53" t="inlineStr">
        <is>
          <t>Stage 1 CAPEX — greenhouse setup + commissioning</t>
        </is>
      </c>
      <c r="B14" s="53" t="n">
        <v>10000</v>
      </c>
      <c r="C14" s="53" t="inlineStr">
        <is>
          <t>10%</t>
        </is>
      </c>
      <c r="D14" s="53" t="inlineStr">
        <is>
          <t>Setup, irrigation, dosing, install contingency. Founder/cohort top-up funds the larger Stage 1 greenhouse capex ($30K) sized to absorb Stage 2 scale-up.</t>
        </is>
      </c>
    </row>
    <row r="15" ht="35.05" customHeight="1" s="39">
      <c r="A15" s="53" t="inlineStr">
        <is>
          <t>Operating runway (12 months, lean)</t>
        </is>
      </c>
      <c r="B15" s="53" t="n">
        <v>5000</v>
      </c>
      <c r="C15" s="53" t="inlineStr">
        <is>
          <t>5%</t>
        </is>
      </c>
      <c r="D15" s="53" t="inlineStr">
        <is>
          <t>$1,996/mo production OPEX + $650/mo overhead at Stage 1 — leadership equity-only ≤100 towers. Sage carries the operating leverage.</t>
        </is>
      </c>
    </row>
    <row r="16" ht="23.85" customHeight="1" s="39">
      <c r="A16" s="53" t="inlineStr">
        <is>
          <t>Sage + commercial rollout</t>
        </is>
      </c>
      <c r="B16" s="53" t="n">
        <v>3000</v>
      </c>
      <c r="C16" s="53" t="inlineStr">
        <is>
          <t>3%</t>
        </is>
      </c>
      <c r="D16" s="53" t="inlineStr">
        <is>
          <t>AI ops layer, connectivity, cold-chain delivery, premium-channel acquisition.</t>
        </is>
      </c>
    </row>
    <row r="17" ht="23.85" customHeight="1" s="39">
      <c r="A17" s="53" t="inlineStr">
        <is>
          <t>Working capital buffer (60-day collections)</t>
        </is>
      </c>
      <c r="B17" s="53" t="n">
        <v>2000</v>
      </c>
      <c r="C17" s="53" t="inlineStr">
        <is>
          <t>2%</t>
        </is>
      </c>
      <c r="D17" s="53" t="inlineStr">
        <is>
          <t>Hotels pay on 30–60 day terms. Buffer absorbs collections lag.</t>
        </is>
      </c>
    </row>
    <row r="18" ht="35.05" customHeight="1" s="39">
      <c r="A18" s="63" t="inlineStr">
        <is>
          <t>Total</t>
        </is>
      </c>
      <c r="B18" s="63" t="n">
        <v>100000</v>
      </c>
      <c r="C18" s="63" t="inlineStr">
        <is>
          <t>100%</t>
        </is>
      </c>
      <c r="D18" s="63" t="inlineStr">
        <is>
          <t>Timbuktoo $100K grant — what we are formally asking for. Founders / cohort introductions close any remaining gap.</t>
        </is>
      </c>
    </row>
    <row r="20" ht="21.75" customHeight="1" s="39">
      <c r="A20" s="42" t="inlineStr">
        <is>
          <t>HOW THE $100K ASK MAPS TO TIMBUKTOO</t>
        </is>
      </c>
    </row>
    <row r="21" ht="94.5" customHeight="1" s="39">
      <c r="A21" s="51" t="inlineStr">
        <is>
          <t>Timbuktoo's grant range across its sector hubs runs from $25,000 (Fintech) to $100,000 (HealthTech) equity-free per startup. Upgrow is asking the AgriTech Hub for up to $100K equity-free — the top of the published band — plus investor introductions into the Timbuktoo / Seedstars / SIGMA network. Any capital required beyond the $100K grant is closed by the founders directly or through cohort co-investor introductions during the programme. This keeps the formal ask inside Timbuktoo's published range and removes any pressure on the programme to fund the full Stage 1 budget alone.</t>
        </is>
      </c>
    </row>
    <row r="23" ht="21.75" customHeight="1" s="39">
      <c r="A23" s="42" t="inlineStr">
        <is>
          <t>POSITIONING NOTE — why this ask is attractive</t>
        </is>
      </c>
    </row>
    <row r="24" ht="99.75" customHeight="1" s="39">
      <c r="A24" s="51" t="inlineStr">
        <is>
          <t>Tight, defensible, inside Timbuktoo's published grant band. Capital efficiency at Stage 1 baseline: $0.53 of annual revenue per $1 of CAPEX. HD-tower payback at Baseline: 11 months. Greenhouse sized oversized at Stage 1 — Stage 2 (200–300 towers) needs no second structure, just more towers. Founders take no salary through Phase 1. Eight LOIs signed pre-launch. MoU with the Ministry of Agriculture. The $100K ask makes Stage 1 evidence cheap to produce so Series A is priced off real numbers, not pitch-deck claims.</t>
        </is>
      </c>
    </row>
  </sheetData>
  <mergeCells count="7">
    <mergeCell ref="A1:D1"/>
    <mergeCell ref="A23:D23"/>
    <mergeCell ref="A20:D20"/>
    <mergeCell ref="A21:D21"/>
    <mergeCell ref="A24:D24"/>
    <mergeCell ref="A2:D2"/>
    <mergeCell ref="A11:D11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xl/worksheets/sheet13.xml><?xml version="1.0" encoding="utf-8"?>
<worksheet xmlns="http://schemas.openxmlformats.org/spreadsheetml/2006/main">
  <sheetPr filterMode="0">
    <outlinePr summaryBelow="1" summaryRight="1"/>
    <pageSetUpPr fitToPage="1"/>
  </sheetPr>
  <dimension ref="A1:D45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38" customWidth="1" style="38" min="1" max="1"/>
    <col width="18" customWidth="1" style="38" min="2" max="2"/>
    <col width="22" customWidth="1" style="38" min="3" max="3"/>
    <col width="48" customWidth="1" style="38" min="4" max="4"/>
  </cols>
  <sheetData>
    <row r="1" ht="17.35" customHeight="1" s="39">
      <c r="A1" s="40" t="inlineStr">
        <is>
          <t>Summary — one-page output</t>
        </is>
      </c>
    </row>
    <row r="2" ht="15" customHeight="1" s="39">
      <c r="A2" s="41" t="inlineStr">
        <is>
          <t>Pilot (tan) launches September 2026. Stage 1 (light green) is the 100-tower scale-up plan. Conservative inputs throughout.</t>
        </is>
      </c>
    </row>
    <row r="4" ht="21.75" customHeight="1" s="39">
      <c r="A4" s="42" t="inlineStr">
        <is>
          <t>HEADLINE — OPERATING ECONOMICS</t>
        </is>
      </c>
    </row>
    <row r="5" ht="15" customHeight="1" s="39">
      <c r="A5" s="60" t="inlineStr">
        <is>
          <t>Measure</t>
        </is>
      </c>
      <c r="B5" s="60" t="inlineStr">
        <is>
          <t>Pilot</t>
        </is>
      </c>
      <c r="C5" s="60" t="inlineStr">
        <is>
          <t>Stage 1 (100 towers)</t>
        </is>
      </c>
      <c r="D5" s="60" t="inlineStr">
        <is>
          <t>Notes</t>
        </is>
      </c>
    </row>
    <row r="6" ht="15" customHeight="1" s="39">
      <c r="A6" s="75" t="inlineStr">
        <is>
          <t>Plant-sites</t>
        </is>
      </c>
      <c r="B6" s="76" t="n">
        <v>952</v>
      </c>
      <c r="C6" s="77" t="n">
        <v>9520</v>
      </c>
      <c r="D6" s="53" t="inlineStr">
        <is>
          <t>Network production capacity.</t>
        </is>
      </c>
    </row>
    <row r="7" ht="15" customHeight="1" s="39">
      <c r="A7" s="75" t="inlineStr">
        <is>
          <t>LD towers (52-plant)</t>
        </is>
      </c>
      <c r="B7" s="76" t="n">
        <v>7</v>
      </c>
      <c r="C7" s="77" t="n">
        <v>70</v>
      </c>
      <c r="D7" s="53" t="n"/>
    </row>
    <row r="8" ht="15" customHeight="1" s="39">
      <c r="A8" s="75" t="inlineStr">
        <is>
          <t>HD towers (196-plant)</t>
        </is>
      </c>
      <c r="B8" s="76" t="n">
        <v>3</v>
      </c>
      <c r="C8" s="77" t="n">
        <v>30</v>
      </c>
      <c r="D8" s="53" t="n"/>
    </row>
    <row r="9" ht="46.25" customHeight="1" s="39">
      <c r="A9" s="75" t="inlineStr">
        <is>
          <t>Number of sites</t>
        </is>
      </c>
      <c r="B9" s="76" t="n">
        <v>1</v>
      </c>
      <c r="C9" s="77" t="n">
        <v>1</v>
      </c>
      <c r="D9" s="53" t="inlineStr">
        <is>
          <t>Pilot: 1 site (archetype configuration being finalised as greenhouse funding is sourced). Stage 1: 1 greenhouse on owned ½-hectare, sized to scale into 200–300 towers without a second build.</t>
        </is>
      </c>
    </row>
    <row r="10" ht="35.05" customHeight="1" s="39">
      <c r="A10" s="75" t="inlineStr">
        <is>
          <t>Cumulative CAPEX (USD)</t>
        </is>
      </c>
      <c r="B10" s="76" t="n">
        <v>21050</v>
      </c>
      <c r="C10" s="77" t="n">
        <v>120000</v>
      </c>
      <c r="D10" s="53" t="inlineStr">
        <is>
          <t>Pilot: 10 towers + site + contingency at the open-air baseline. Stage 1: 100 towers ($80K) + greenhouse ($30K) + setup ($4K) + buffer ($6K).</t>
        </is>
      </c>
    </row>
    <row r="11" ht="46.25" customHeight="1" s="39">
      <c r="A11" s="75" t="inlineStr">
        <is>
          <t>Annual revenue (steady state, USD)</t>
        </is>
      </c>
      <c r="B11" s="76" t="n">
        <v>6084</v>
      </c>
      <c r="C11" s="77" t="n">
        <v>63870</v>
      </c>
      <c r="D11" s="53" t="inlineStr">
        <is>
          <t>Pilot at 30% premium B2B; Stage 1 at 65% premium in greenhouse. Pilot revenue assumes the planned greenhouse upgrade — funding being sourced as pilot launches.</t>
        </is>
      </c>
    </row>
    <row r="12" ht="35.05" customHeight="1" s="39">
      <c r="A12" s="75" t="inlineStr">
        <is>
          <t>Annual production OPEX (USD)</t>
        </is>
      </c>
      <c r="B12" s="76" t="n">
        <v>4172</v>
      </c>
      <c r="C12" s="77" t="n">
        <v>16154</v>
      </c>
      <c r="D12" s="53" t="inlineStr">
        <is>
          <t>Pilot: light operational footprint, founder-team oversight. Stage 1: 2 senior + 2 junior operators on owned land, Head of Agritech covering agronomy.</t>
        </is>
      </c>
    </row>
    <row r="13" ht="23.85" customHeight="1" s="39">
      <c r="A13" s="75" t="inlineStr">
        <is>
          <t>Field contribution margin (USD)</t>
        </is>
      </c>
      <c r="B13" s="76" t="n">
        <v>1912</v>
      </c>
      <c r="C13" s="77" t="n">
        <v>47716</v>
      </c>
      <c r="D13" s="53" t="inlineStr">
        <is>
          <t>Revenue − production OPEX. Pilot field-positive; Stage 1 strong unit economics.</t>
        </is>
      </c>
    </row>
    <row r="14" ht="23.85" customHeight="1" s="39">
      <c r="A14" s="75" t="inlineStr">
        <is>
          <t>Corporate overhead (USD)</t>
        </is>
      </c>
      <c r="B14" s="76" t="n">
        <v>2400</v>
      </c>
      <c r="C14" s="77" t="n">
        <v>7800</v>
      </c>
      <c r="D14" s="53" t="inlineStr">
        <is>
          <t>Pilot $200/mo (delivery + accounting + office). Stage 1 $650/mo. Leadership equity-only through 100 towers.</t>
        </is>
      </c>
    </row>
    <row r="15" ht="23.85" customHeight="1" s="39">
      <c r="A15" s="75" t="inlineStr">
        <is>
          <t>Insurance (USD, 4% revenue)</t>
        </is>
      </c>
      <c r="B15" s="76" t="n">
        <v>243</v>
      </c>
      <c r="C15" s="77" t="n">
        <v>2555</v>
      </c>
      <c r="D15" s="53" t="inlineStr">
        <is>
          <t>Agri-asset insurance benchmark (UAP / SONARWA range 3–5%).</t>
        </is>
      </c>
    </row>
    <row r="16" ht="35.05" customHeight="1" s="39">
      <c r="A16" s="43" t="inlineStr">
        <is>
          <t>OPERATING PROFIT — BASELINE (USD)</t>
        </is>
      </c>
      <c r="B16" s="80" t="n">
        <v>-731</v>
      </c>
      <c r="C16" s="80" t="n">
        <v>37361</v>
      </c>
      <c r="D16" s="43" t="inlineStr">
        <is>
          <t>Pilot near-breakeven by design — the 10 towers are a learning platform. Stage 1: Mid Case ~$51,700, Ceiling ~$77,700.</t>
        </is>
      </c>
    </row>
    <row r="17" ht="23.85" customHeight="1" s="39">
      <c r="A17" s="75" t="inlineStr">
        <is>
          <t>Field contribution margin %</t>
        </is>
      </c>
      <c r="B17" s="76" t="inlineStr">
        <is>
          <t>31.4%</t>
        </is>
      </c>
      <c r="C17" s="77" t="inlineStr">
        <is>
          <t>74.7%</t>
        </is>
      </c>
      <c r="D17" s="53" t="inlineStr">
        <is>
          <t>Stage 1 unit economics are the proof-point. HD towers (62% of plant-sites) carry the operating leverage.</t>
        </is>
      </c>
    </row>
    <row r="18" ht="15" customHeight="1" s="39">
      <c r="A18" s="75" t="inlineStr">
        <is>
          <t>Operating margin %</t>
        </is>
      </c>
      <c r="B18" s="76" t="inlineStr">
        <is>
          <t>—</t>
        </is>
      </c>
      <c r="C18" s="77" t="inlineStr">
        <is>
          <t>58.5%</t>
        </is>
      </c>
      <c r="D18" s="53" t="inlineStr">
        <is>
          <t>Stage 1 Baseline. Mid Case: 65.6%. Ceiling: 73.4%.</t>
        </is>
      </c>
    </row>
    <row r="19" ht="23.85" customHeight="1" s="39">
      <c r="A19" s="43" t="inlineStr">
        <is>
          <t>Tower payback — HD (Baseline)</t>
        </is>
      </c>
      <c r="B19" s="80" t="inlineStr">
        <is>
          <t>—</t>
        </is>
      </c>
      <c r="C19" s="80" t="inlineStr">
        <is>
          <t>11 months</t>
        </is>
      </c>
      <c r="D19" s="43" t="inlineStr">
        <is>
          <t>Network-blended. Mid Case: 8 months. Ceiling: 5 months.</t>
        </is>
      </c>
    </row>
    <row r="20" ht="23.85" customHeight="1" s="39">
      <c r="A20" s="75" t="inlineStr">
        <is>
          <t>Capital efficiency (rev ÷ CAPEX)</t>
        </is>
      </c>
      <c r="B20" s="76" t="inlineStr">
        <is>
          <t>0.29</t>
        </is>
      </c>
      <c r="C20" s="77" t="inlineStr">
        <is>
          <t>0.53</t>
        </is>
      </c>
      <c r="D20" s="53" t="inlineStr">
        <is>
          <t>USD of annual revenue per USD of CAPEX. Stage 1 Mid: 0.66. Ceiling: 0.88.</t>
        </is>
      </c>
    </row>
    <row r="22" ht="21.75" customHeight="1" s="39">
      <c r="A22" s="42" t="inlineStr">
        <is>
          <t>FUNDING ASK</t>
        </is>
      </c>
    </row>
    <row r="23" ht="23.85" customHeight="1" s="39">
      <c r="A23" s="75" t="inlineStr">
        <is>
          <t>Seed (deployed)</t>
        </is>
      </c>
      <c r="B23" s="86" t="inlineStr">
        <is>
          <t>$25,000</t>
        </is>
      </c>
      <c r="C23" s="86" t="inlineStr">
        <is>
          <t>35 M RWF</t>
        </is>
      </c>
      <c r="D23" s="53" t="inlineStr">
        <is>
          <t>Founder-deployed; covered pilot CAPEX $21K + 6-month pilot runway.</t>
        </is>
      </c>
    </row>
    <row r="24" ht="23.85" customHeight="1" s="39">
      <c r="A24" s="75" t="inlineStr">
        <is>
          <t>Timbuktoo grant ask</t>
        </is>
      </c>
      <c r="B24" s="86" t="inlineStr">
        <is>
          <t>$100,000</t>
        </is>
      </c>
      <c r="C24" s="86" t="inlineStr">
        <is>
          <t>140 M RWF</t>
        </is>
      </c>
      <c r="D24" s="53" t="inlineStr">
        <is>
          <t>AgriTech Hub equity-free grant. Sits inside Timbuktoo's published $25K–$100K range across sector hubs.</t>
        </is>
      </c>
    </row>
    <row r="25" ht="35.05" customHeight="1" s="39">
      <c r="A25" s="75" t="inlineStr">
        <is>
          <t>Founder top-up / cohort co-investors</t>
        </is>
      </c>
      <c r="B25" s="86" t="inlineStr">
        <is>
          <t>TBD</t>
        </is>
      </c>
      <c r="C25" s="86" t="inlineStr">
        <is>
          <t>—</t>
        </is>
      </c>
      <c r="D25" s="53" t="inlineStr">
        <is>
          <t>Any shortfall beyond the Timbuktoo grant is closed by founders directly or through cohort investor introductions. Not part of the formal ask.</t>
        </is>
      </c>
    </row>
    <row r="26" ht="35.05" customHeight="1" s="39">
      <c r="A26" s="75" t="inlineStr">
        <is>
          <t>Series A (directional)</t>
        </is>
      </c>
      <c r="B26" s="86" t="inlineStr">
        <is>
          <t>TBD</t>
        </is>
      </c>
      <c r="C26" s="86" t="inlineStr">
        <is>
          <t>—</t>
        </is>
      </c>
      <c r="D26" s="53" t="inlineStr">
        <is>
          <t>Triggered at Stage 1 KPI clearance. Targets Stage 2 (200–300 towers using the same greenhouse) and multi-city expansion.</t>
        </is>
      </c>
    </row>
    <row r="27" ht="23.85" customHeight="1" s="39">
      <c r="A27" s="62" t="inlineStr">
        <is>
          <t>PHASE 1 FORMAL ASK</t>
        </is>
      </c>
      <c r="B27" s="79" t="inlineStr">
        <is>
          <t>$100,000</t>
        </is>
      </c>
      <c r="C27" s="79" t="inlineStr">
        <is>
          <t>140 M RWF</t>
        </is>
      </c>
      <c r="D27" s="53" t="inlineStr">
        <is>
          <t>What we are asking Timbuktoo for — inside their published grant band.</t>
        </is>
      </c>
    </row>
    <row r="29" ht="21.75" customHeight="1" s="39">
      <c r="A29" s="42" t="inlineStr">
        <is>
          <t>STRATEGIC POSITIONING</t>
        </is>
      </c>
    </row>
    <row r="30" ht="51.75" customHeight="1" s="39">
      <c r="A30" s="43" t="inlineStr">
        <is>
          <t>Rwanda first, Africa next</t>
        </is>
      </c>
      <c r="B30" s="44" t="inlineStr">
        <is>
          <t>Signed MINAGRI MoU + PSTA-5 alignment + secured land + 8 LOIs make Rwanda the lowest-risk African entry. Stage 1 blueprint extends across East Africa once validated.</t>
        </is>
      </c>
      <c r="C30" s="81" t="n"/>
      <c r="D30" s="82" t="n"/>
    </row>
    <row r="31" ht="51.75" customHeight="1" s="39">
      <c r="A31" s="43" t="inlineStr">
        <is>
          <t>Sage — AI operations layer</t>
        </is>
      </c>
      <c r="B31" s="44" t="inlineStr">
        <is>
          <t>Internal AI ops assistant built on Anthropic Claude. Daily briefings, document control, drafting, follow-ups. Founder leverage that scales with the company.</t>
        </is>
      </c>
      <c r="C31" s="81" t="n"/>
      <c r="D31" s="82" t="n"/>
    </row>
    <row r="32" ht="39.75" customHeight="1" s="39">
      <c r="A32" s="43" t="inlineStr">
        <is>
          <t>Upgrow® trademark</t>
        </is>
      </c>
      <c r="B32" s="44" t="inlineStr">
        <is>
          <t>Registered in Rwanda. Continental brand extension planned across ARIPO/OAPI member states as the franchise model spreads.</t>
        </is>
      </c>
      <c r="C32" s="81" t="n"/>
      <c r="D32" s="82" t="n"/>
    </row>
    <row r="33" ht="39.75" customHeight="1" s="39">
      <c r="A33" s="43" t="inlineStr">
        <is>
          <t>Eight pre-launch LOIs</t>
        </is>
      </c>
      <c r="B33" s="44" t="inlineStr">
        <is>
          <t>Kultura, Simba, Mocha, Casamia, Karu, Farmhouse, Soleluna, Ugarit — anchoring premium channel from day one.</t>
        </is>
      </c>
      <c r="C33" s="81" t="n"/>
      <c r="D33" s="82" t="n"/>
    </row>
    <row r="34" ht="51.75" customHeight="1" s="39">
      <c r="A34" s="43" t="inlineStr">
        <is>
          <t>CEA capability for export crops</t>
        </is>
      </c>
      <c r="B34" s="44" t="inlineStr">
        <is>
          <t>Rwanda lacks a scaled CEA facility for foreign export-crop testing. Upgrow's greenhouse setup fills this gap and unlocks new revenue tiers post-pilot.</t>
        </is>
      </c>
      <c r="C34" s="81" t="n"/>
      <c r="D34" s="82" t="n"/>
    </row>
    <row r="35" ht="39.75" customHeight="1" s="39">
      <c r="A35" s="43" t="inlineStr">
        <is>
          <t>Conservative inputs throughout</t>
        </is>
      </c>
      <c r="B35" s="44" t="inlineStr">
        <is>
          <t>Partner-negotiated shipping rates, bulk discounts beyond 100 towers, and government tax incentives are not priced into the base model.</t>
        </is>
      </c>
      <c r="C35" s="81" t="n"/>
      <c r="D35" s="82" t="n"/>
    </row>
    <row r="37" ht="21.75" customHeight="1" s="39">
      <c r="A37" s="42" t="inlineStr">
        <is>
          <t>RWF REFERENCE (1 USD = 1,400 RWF, April 2026)</t>
        </is>
      </c>
    </row>
    <row r="38" ht="15" customHeight="1" s="39">
      <c r="A38" s="60" t="inlineStr">
        <is>
          <t>Metric</t>
        </is>
      </c>
      <c r="B38" s="60" t="inlineStr">
        <is>
          <t>USD</t>
        </is>
      </c>
      <c r="C38" s="60" t="inlineStr">
        <is>
          <t>RWF</t>
        </is>
      </c>
      <c r="D38" s="60" t="inlineStr">
        <is>
          <t>Notes</t>
        </is>
      </c>
    </row>
    <row r="39" ht="35.05" customHeight="1" s="39">
      <c r="A39" s="86" t="inlineStr">
        <is>
          <t>Pilot CAPEX (baseline)</t>
        </is>
      </c>
      <c r="B39" s="86" t="n">
        <v>21050</v>
      </c>
      <c r="C39" s="86" t="inlineStr">
        <is>
          <t>29,470,000</t>
        </is>
      </c>
      <c r="D39" s="86" t="inlineStr">
        <is>
          <t>Towers + site + install at the open-air baseline. Additional greenhouse CAPEX being sourced separately to upgrade pilot archetype.</t>
        </is>
      </c>
    </row>
    <row r="40" ht="23.85" customHeight="1" s="39">
      <c r="A40" s="86" t="inlineStr">
        <is>
          <t>Stage 1 cumulative CAPEX</t>
        </is>
      </c>
      <c r="B40" s="86" t="n">
        <v>120000</v>
      </c>
      <c r="C40" s="86" t="inlineStr">
        <is>
          <t>168,000,000</t>
        </is>
      </c>
      <c r="D40" s="86" t="inlineStr">
        <is>
          <t>100 towers ($80K) + greenhouse ($30K) + setup ($4K) + buffer ($6K).</t>
        </is>
      </c>
    </row>
    <row r="41" ht="15" customHeight="1" s="39">
      <c r="A41" s="86" t="inlineStr">
        <is>
          <t>Stage 1 annual revenue (Baseline)</t>
        </is>
      </c>
      <c r="B41" s="86" t="n">
        <v>63870</v>
      </c>
      <c r="C41" s="86" t="inlineStr">
        <is>
          <t>89,418,000</t>
        </is>
      </c>
      <c r="D41" s="86" t="inlineStr">
        <is>
          <t>65% premium channel mix, conservative inputs.</t>
        </is>
      </c>
    </row>
    <row r="42" ht="23.85" customHeight="1" s="39">
      <c r="A42" s="86" t="inlineStr">
        <is>
          <t>Stage 1 operating profit (Baseline)</t>
        </is>
      </c>
      <c r="B42" s="86" t="n">
        <v>37361</v>
      </c>
      <c r="C42" s="86" t="inlineStr">
        <is>
          <t>52,305,400</t>
        </is>
      </c>
      <c r="D42" s="86" t="inlineStr">
        <is>
          <t>Pre-tax, pre-financing. Mid Case ~$51,700 / 72.4M RWF. Ceiling ~$77,700 / 108.8M RWF.</t>
        </is>
      </c>
    </row>
    <row r="43" ht="23.85" customHeight="1" s="39">
      <c r="A43" s="86" t="inlineStr">
        <is>
          <t>Phase 1 formal ask (Timbuktoo)</t>
        </is>
      </c>
      <c r="B43" s="86" t="n">
        <v>100000</v>
      </c>
      <c r="C43" s="86" t="inlineStr">
        <is>
          <t>140,000,000</t>
        </is>
      </c>
      <c r="D43" s="86" t="inlineStr">
        <is>
          <t>Equity-free grant ask. Founders close any shortfall directly or via cohort introductions.</t>
        </is>
      </c>
    </row>
    <row r="45" ht="90" customHeight="1" s="39">
      <c r="A45" s="51" t="inlineStr">
        <is>
          <t>Model positioning: conservative inputs throughout. Local-market and premium-B2B prices reflect the lower end of validated ranges. Yield assumptions sit at the low-to-mid end of published Agrotonomy and peer-reviewed sources. CIF shipping costs are conservative; partner-negotiated rates run 15–25% below on repeat-order volume. Founders carry no salary through Phase 1. Stage 1 is structured as the bridge to Stage 2 profitability, not the inflection itself.</t>
        </is>
      </c>
    </row>
  </sheetData>
  <mergeCells count="13">
    <mergeCell ref="B33:D33"/>
    <mergeCell ref="A1:D1"/>
    <mergeCell ref="A37:D37"/>
    <mergeCell ref="A45:D45"/>
    <mergeCell ref="A22:D22"/>
    <mergeCell ref="B31:D31"/>
    <mergeCell ref="A4:D4"/>
    <mergeCell ref="B32:D32"/>
    <mergeCell ref="B35:D35"/>
    <mergeCell ref="A29:D29"/>
    <mergeCell ref="B30:D30"/>
    <mergeCell ref="A2:D2"/>
    <mergeCell ref="B34:D34"/>
  </mergeCells>
  <printOptions horizontalCentered="1" verticalCentered="0" headings="0" gridLines="0" gridLinesSet="1"/>
  <pageMargins left="0.4" right="0.4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2026-05-18T11:46:59Z</dcterms:created>
  <dcterms:modified xmlns:dcterms="http://purl.org/dc/terms/" xmlns:xsi="http://www.w3.org/2001/XMLSchema-instance" xsi:type="dcterms:W3CDTF">2026-06-22T07:50:41Z</dcterms:modified>
  <cp:revision>0</cp:revision>
</cp:coreProperties>
</file>